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4.1 - Delovna/"/>
    </mc:Choice>
  </mc:AlternateContent>
  <xr:revisionPtr revIDLastSave="0" documentId="8_{3D6BF6DC-7D06-459F-BD65-DF12047182A6}" xr6:coauthVersionLast="47" xr6:coauthVersionMax="47" xr10:uidLastSave="{00000000-0000-0000-0000-000000000000}"/>
  <bookViews>
    <workbookView xWindow="-28920" yWindow="-120" windowWidth="29040" windowHeight="15720" tabRatio="831" xr2:uid="{544507FD-567E-4511-A1C4-CC0CFF67ADF1}"/>
  </bookViews>
  <sheets>
    <sheet name="Instructions" sheetId="1" r:id="rId1"/>
    <sheet name="Panneau FTV" sheetId="2" r:id="rId2"/>
    <sheet name="Angle L vif FTV (hor.)" sheetId="4" r:id="rId3"/>
    <sheet name="Angle U vif FTV (hor.)" sheetId="5" r:id="rId4"/>
    <sheet name="Angle L FTV (long.)_Découpe" sheetId="6" r:id="rId5"/>
    <sheet name="Angle L FTV (long.)_Complet" sheetId="10" r:id="rId6"/>
    <sheet name="Angle L arrondi FTV (long.)" sheetId="7" r:id="rId7"/>
    <sheet name="Angle U arrondi FTV (long.)" sheetId="8" r:id="rId8"/>
    <sheet name="List_Values" sheetId="11" state="hidden" r:id="rId9"/>
    <sheet name="Updates" sheetId="9" state="hidden" r:id="rId10"/>
  </sheets>
  <definedNames>
    <definedName name="_xlnm._FilterDatabase" localSheetId="6" hidden="1">'Angle L arrondi FTV (long.)'!$A$23:$V$26</definedName>
    <definedName name="_xlnm._FilterDatabase" localSheetId="5" hidden="1">'Angle L FTV (long.)_Complet'!$A$23:$V$27</definedName>
    <definedName name="_xlnm._FilterDatabase" localSheetId="4" hidden="1">'Angle L FTV (long.)_Découpe'!$A$23:$V$27</definedName>
    <definedName name="_xlnm._FilterDatabase" localSheetId="2" hidden="1">'Angle L vif FTV (hor.)'!$A$23:$U$27</definedName>
    <definedName name="_xlnm._FilterDatabase" localSheetId="7" hidden="1">'Angle U arrondi FTV (long.)'!$A$23:$X$27</definedName>
    <definedName name="_xlnm._FilterDatabase" localSheetId="3" hidden="1">'Angle U vif FTV (hor.)'!$A$23:$W$33</definedName>
    <definedName name="_xlnm._FilterDatabase" localSheetId="1" hidden="1">'Panneau FTV'!$A$23:$R$25</definedName>
    <definedName name="_xlnm.Print_Area" localSheetId="6">'Angle L arrondi FTV (long.)'!$A$1:$V$35</definedName>
    <definedName name="_xlnm.Print_Area" localSheetId="5">'Angle L FTV (long.)_Complet'!$A$1:$V$35</definedName>
    <definedName name="_xlnm.Print_Area" localSheetId="4">'Angle L FTV (long.)_Découpe'!$A$1:$V$35</definedName>
    <definedName name="_xlnm.Print_Area" localSheetId="2">'Angle L vif FTV (hor.)'!$A$1:$U$35</definedName>
    <definedName name="_xlnm.Print_Area" localSheetId="7">'Angle U arrondi FTV (long.)'!$A$1:$X$35</definedName>
    <definedName name="_xlnm.Print_Area" localSheetId="3">'Angle U vif FTV (hor.)'!$A$1:$W$35</definedName>
    <definedName name="_xlnm.Print_Area" localSheetId="1">'Panneau FTV'!$A$1:$R$48</definedName>
    <definedName name="_xlnm.Print_Titles" localSheetId="2">'Angle L vif FTV (hor.)'!$21:$23</definedName>
    <definedName name="_xlnm.Print_Titles" localSheetId="1">'Panneau FTV'!$21:$23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2" l="1"/>
  <c r="R27" i="2"/>
  <c r="R28" i="2"/>
  <c r="R29" i="2"/>
  <c r="R30" i="2"/>
  <c r="R31" i="2"/>
  <c r="R32" i="2"/>
  <c r="R33" i="2"/>
  <c r="R34" i="2"/>
  <c r="R35" i="2"/>
  <c r="R36" i="2"/>
  <c r="R37" i="2"/>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40" i="2"/>
  <c r="E67" i="6"/>
  <c r="R25" i="2"/>
  <c r="R38" i="2"/>
  <c r="R39" i="2"/>
  <c r="R41" i="2"/>
  <c r="R42" i="2"/>
  <c r="R43"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46" i="2"/>
  <c r="R24" i="2"/>
  <c r="R44" i="2"/>
  <c r="R45" i="2"/>
  <c r="F67" i="8"/>
  <c r="E68" i="7"/>
  <c r="E66" i="8"/>
  <c r="D66" i="8"/>
  <c r="C66" i="8"/>
  <c r="F65" i="8"/>
  <c r="G25" i="8"/>
  <c r="G27" i="8"/>
  <c r="X27" i="8"/>
  <c r="X25" i="8"/>
  <c r="X24" i="8"/>
  <c r="D67" i="7"/>
  <c r="D72" i="7" s="1"/>
  <c r="C67" i="7"/>
  <c r="C71" i="7" s="1"/>
  <c r="E66" i="7"/>
  <c r="V26" i="7"/>
  <c r="F26" i="7"/>
  <c r="V25" i="7"/>
  <c r="F25" i="7"/>
  <c r="V24" i="7"/>
  <c r="F24" i="7"/>
  <c r="R47" i="2" l="1"/>
  <c r="X34" i="8"/>
  <c r="V34" i="7"/>
  <c r="D73" i="7"/>
  <c r="D68" i="7"/>
  <c r="D71" i="7" s="1"/>
  <c r="E71" i="7" s="1"/>
  <c r="F66" i="8"/>
  <c r="D67" i="8"/>
  <c r="C67" i="8"/>
  <c r="E67" i="8"/>
  <c r="E67" i="7"/>
  <c r="C68" i="7"/>
  <c r="C72" i="7" s="1"/>
  <c r="E72" i="7" s="1"/>
  <c r="C73" i="7"/>
  <c r="C70" i="7"/>
  <c r="D70" i="7"/>
  <c r="G24" i="4"/>
  <c r="U24" i="4" s="1"/>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Longueur L [mm] :
Lmin = 2000 mm
Lmax = 14000 mm
Remarque : la coupe en dessous de 2000 mm est soumise à un supplément</t>
        </r>
      </text>
    </comment>
    <comment ref="E23" authorId="0" shapeId="0" xr:uid="{D781CA3D-7F3A-453A-8252-EF794F8CD9E9}">
      <text>
        <r>
          <rPr>
            <b/>
            <sz val="9"/>
            <color indexed="81"/>
            <rFont val="Tahoma"/>
            <family val="2"/>
            <charset val="238"/>
          </rPr>
          <t>Épaisseur T [mm] :
50*, 60, 80, 100, 120, 133, 150, 172, 200, 220*, 240, 250*
*voir la Spécification technique Trimoterm</t>
        </r>
      </text>
    </comment>
    <comment ref="F23" authorId="0" shapeId="0" xr:uid="{1AD0E1BA-EEF8-4817-BC0F-73BD8EC39F5D}">
      <text>
        <r>
          <rPr>
            <b/>
            <sz val="9"/>
            <color indexed="81"/>
            <rFont val="Tahoma"/>
            <family val="2"/>
            <charset val="238"/>
          </rPr>
          <t>Module M [mm] :
module standard 1000 mm
module standard 1200 mm
600 mm à 1200 mm disponibles</t>
        </r>
      </text>
    </comment>
    <comment ref="G23" authorId="0" shapeId="0" xr:uid="{D99573E9-5E0F-451A-9C02-20B24338D355}">
      <text>
        <r>
          <rPr>
            <b/>
            <sz val="9"/>
            <color indexed="81"/>
            <rFont val="Tahoma"/>
            <family val="2"/>
            <charset val="238"/>
          </rPr>
          <t>Type de panneau :
FTV
*pour d'autres types de panneaux, veuillez utiliser un document séparé</t>
        </r>
      </text>
    </comment>
    <comment ref="H23" authorId="0" shapeId="0" xr:uid="{19043503-5472-4691-ACE4-1DBF6A5A9DF2}">
      <text>
        <r>
          <rPr>
            <b/>
            <sz val="9"/>
            <color indexed="81"/>
            <rFont val="Tahoma"/>
            <family val="2"/>
            <charset val="238"/>
          </rPr>
          <t>Type d’âme :
Power T
Power S
Perform R
Perform C</t>
        </r>
      </text>
    </comment>
    <comment ref="I23" authorId="0" shapeId="0" xr:uid="{9099D3A6-2A9F-4351-81F0-6CB62051600F}">
      <text>
        <r>
          <rPr>
            <b/>
            <sz val="9"/>
            <color indexed="81"/>
            <rFont val="Tahoma"/>
            <family val="2"/>
            <charset val="238"/>
          </rPr>
          <t>Épaisseur de tôle d’acier :
0,45
0,50
0,55
0,60
0,63
0,65
0,675
0,70
0,75
0,80</t>
        </r>
      </text>
    </comment>
    <comment ref="J23" authorId="0" shapeId="0" xr:uid="{33191542-2250-4C3E-8660-A35F3CD7E758}">
      <text>
        <r>
          <rPr>
            <sz val="9"/>
            <color indexed="81"/>
            <rFont val="Tahoma"/>
            <family val="2"/>
            <charset val="238"/>
          </rPr>
          <t>Revêtement :
SP 25
SP 25
PVDF 25
PVDF 35
PUR 50
PVCF 150
HPS 200
PRISMA
PRISMA ELEMENTS
Inox 304
Inox 316L
Inox 316</t>
        </r>
      </text>
    </comment>
    <comment ref="L23" authorId="0" shapeId="0" xr:uid="{202D21F3-690D-4792-9850-1A5D5CD94134}">
      <text>
        <r>
          <rPr>
            <b/>
            <sz val="9"/>
            <color indexed="81"/>
            <rFont val="Tahoma"/>
            <family val="2"/>
            <charset val="238"/>
          </rPr>
          <t>Type de profil côté A (face extérieure) :
S
V
V2
G*
M
M3
M8
* pour la façade extérieure Gladio (G), utiliser une tôle d’acier d’épaisseur 0,7 mm ou plus</t>
        </r>
      </text>
    </comment>
    <comment ref="M23" authorId="0" shapeId="0" xr:uid="{C6EC1A3A-273B-4C7B-9B58-760027022F41}">
      <text>
        <r>
          <rPr>
            <b/>
            <sz val="9"/>
            <color indexed="81"/>
            <rFont val="Tahoma"/>
            <family val="2"/>
            <charset val="238"/>
          </rPr>
          <t>Épaisseur de tôle d’acier :
0,45
0,50
0,55
0,60
0,63
0,65
0,675
0,70
0,75
0,80</t>
        </r>
      </text>
    </comment>
    <comment ref="N23" authorId="0" shapeId="0" xr:uid="{FE5F0FB1-5D7F-48C5-8B27-EEC024D29163}">
      <text>
        <r>
          <rPr>
            <b/>
            <sz val="9"/>
            <color indexed="81"/>
            <rFont val="Tahoma"/>
            <family val="2"/>
            <charset val="238"/>
          </rPr>
          <t>Revêtement :
SP 25
SP 25
PVDF 25
PVDF 35
PUR 50
PVCF 150
HPS 200
PRISMA
PRISMA ELEMENTS
Inox 304
Inox 316L
Inox 316</t>
        </r>
      </text>
    </comment>
    <comment ref="P23" authorId="0" shapeId="0" xr:uid="{2C18EA3A-5A6C-425D-AFDF-AAE2BD0103FF}">
      <text>
        <r>
          <rPr>
            <b/>
            <sz val="9"/>
            <color indexed="81"/>
            <rFont val="Tahoma"/>
            <family val="2"/>
            <charset val="238"/>
          </rPr>
          <t>Type de profil côté B (intérieur) :
S
V
V2
G
M2</t>
        </r>
      </text>
    </comment>
    <comment ref="R23" authorId="0" shapeId="0" xr:uid="{ABCC077A-C9B4-41DD-A835-88987535C82F}">
      <text>
        <r>
          <rPr>
            <b/>
            <sz val="9"/>
            <color indexed="81"/>
            <rFont val="Tahoma"/>
            <family val="2"/>
            <charset val="238"/>
          </rPr>
          <t>Calculé automatiquement</t>
        </r>
      </text>
    </comment>
    <comment ref="S23" authorId="1" shapeId="0" xr:uid="{BD1EAFCB-819D-423D-B609-0F7333F1DE7D}">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Remplissage automatique
Insérer les données dans la feuille Excel "FTV Panel"</t>
        </r>
      </text>
    </comment>
    <comment ref="D23" authorId="1" shapeId="0" xr:uid="{AAC34CBE-699C-449E-B8BB-5B6147F5BBE4}">
      <text>
        <r>
          <rPr>
            <b/>
            <sz val="9"/>
            <color indexed="81"/>
            <rFont val="Tahoma"/>
            <family val="2"/>
            <charset val="238"/>
          </rPr>
          <t>Dimension A [mm] :
Amin =T+150 mm
Amax = 1000 mm si Bmax &lt;= 2000 mm
Amax = 2000 mm si Bmax &lt;= 1000 mm
Exemple Lmax = (A+B)max = 1000+2000 mm ou 2000+1000 mm</t>
        </r>
      </text>
    </comment>
    <comment ref="E23" authorId="1" shapeId="0" xr:uid="{537EF7BB-7DBA-45C7-9047-CB4913683B97}">
      <text>
        <r>
          <rPr>
            <b/>
            <sz val="9"/>
            <color indexed="81"/>
            <rFont val="Tahoma"/>
            <family val="2"/>
            <charset val="238"/>
          </rPr>
          <t>Dimension B [mm] :
Bmin =T+150 mm
Bmax = 1000 mm si Bmax &lt;= 2000 mm
Bmax = 2000 mm si Bmax &lt;= 1000 mm
Exemple Lmax = (A+B)max = 1000+2000 mm ou 2000+1000 mm</t>
        </r>
      </text>
    </comment>
    <comment ref="F23" authorId="1" shapeId="0" xr:uid="{A2B44F23-F46E-47FE-9533-BE8348737EFE}">
      <text>
        <r>
          <rPr>
            <b/>
            <sz val="9"/>
            <color indexed="81"/>
            <rFont val="Tahoma"/>
            <family val="2"/>
            <charset val="238"/>
          </rPr>
          <t>Angle [°] :
Angle de pliage : 75° à 175°</t>
        </r>
      </text>
    </comment>
    <comment ref="G23" authorId="1" shapeId="0" xr:uid="{F1E26DF3-52A3-42A5-BE4D-904F3DA8AD0C}">
      <text>
        <r>
          <rPr>
            <b/>
            <sz val="9"/>
            <color indexed="81"/>
            <rFont val="Tahoma"/>
            <family val="2"/>
            <charset val="238"/>
          </rPr>
          <t>Dimension L=A+B [mm] :
Lmin = 2×(T+150) mm
Lmax = 3000 mm
Exemple Lmax = (A+B)max = 1000+2000 mm ou 2000+1000 mm</t>
        </r>
      </text>
    </comment>
    <comment ref="H23" authorId="1" shapeId="0" xr:uid="{F10EC2C3-D3AA-4EA4-8981-24001C960E83}">
      <text>
        <r>
          <rPr>
            <b/>
            <sz val="9"/>
            <color indexed="81"/>
            <rFont val="Tahoma"/>
            <family val="2"/>
            <charset val="238"/>
          </rPr>
          <t>Épaisseur T [mm] :
50*, 60, 80, 100, 120, 133, 150, 172, 200, 220*, 240, 250*
*voir la Spécification technique Trimoterm</t>
        </r>
      </text>
    </comment>
    <comment ref="I23" authorId="1" shapeId="0" xr:uid="{02BB8C26-94BD-4032-9C0E-841E4C611E8B}">
      <text>
        <r>
          <rPr>
            <b/>
            <sz val="9"/>
            <color indexed="81"/>
            <rFont val="Tahoma"/>
            <family val="2"/>
            <charset val="238"/>
          </rPr>
          <t>Module M [mm] :
module standard 1000 mm
module standard 1200 mm
600 mm à 1200 mm disponibles</t>
        </r>
      </text>
    </comment>
    <comment ref="J23" authorId="1" shapeId="0" xr:uid="{1653A08F-E36E-4A94-A969-637D1B78C875}">
      <text>
        <r>
          <rPr>
            <b/>
            <sz val="9"/>
            <color indexed="81"/>
            <rFont val="Tahoma"/>
            <family val="2"/>
            <charset val="238"/>
          </rPr>
          <t>Type de panneau :
FTV
*pour d'autres types de panneaux, veuillez utiliser un document séparé</t>
        </r>
      </text>
    </comment>
    <comment ref="K23" authorId="1" shapeId="0" xr:uid="{CF610866-4BC4-4B35-8DA6-8ED4B3B0CC34}">
      <text>
        <r>
          <rPr>
            <b/>
            <sz val="9"/>
            <color indexed="81"/>
            <rFont val="Tahoma"/>
            <family val="2"/>
            <charset val="238"/>
          </rPr>
          <t>Type d’âme :
Power T
Power S
Perform R
Perform C</t>
        </r>
      </text>
    </comment>
    <comment ref="L23" authorId="1" shapeId="0" xr:uid="{59B02DDC-0190-4B42-896B-D410E868D546}">
      <text>
        <r>
          <rPr>
            <b/>
            <sz val="9"/>
            <color indexed="81"/>
            <rFont val="Tahoma"/>
            <family val="2"/>
            <charset val="238"/>
          </rPr>
          <t>Épaisseur de tôle d’acier :
0,45
0,50
0,55
0,60
0,63
0,65
0,675
0,70
0,75
0,80</t>
        </r>
      </text>
    </comment>
    <comment ref="M23" authorId="1" shapeId="0" xr:uid="{E80A5C3F-861B-4294-A873-BF982B3289C5}">
      <text>
        <r>
          <rPr>
            <sz val="9"/>
            <color indexed="81"/>
            <rFont val="Tahoma"/>
            <family val="2"/>
            <charset val="238"/>
          </rPr>
          <t>Revêtement :
SP 25
SP 25
PVDF 25
PVDF 35
PUR 50
PVCF 150
HPS 200
PRISMA
PRISMA ELEMENTS
Inox 304
Inox 316L
Inox 316</t>
        </r>
      </text>
    </comment>
    <comment ref="O23" authorId="1" shapeId="0" xr:uid="{F95398DF-87D8-4792-A62A-6D8E90046D47}">
      <text>
        <r>
          <rPr>
            <b/>
            <sz val="9"/>
            <color indexed="81"/>
            <rFont val="Tahoma"/>
            <family val="2"/>
            <charset val="238"/>
          </rPr>
          <t>Type de profil côté A (face extérieure) :
S
V
V2
G*
M
M3
M8
* pour la façade extérieure Gladio (G), utiliser une tôle d’acier d’épaisseur 0,7 mm ou plus</t>
        </r>
      </text>
    </comment>
    <comment ref="P23" authorId="1" shapeId="0" xr:uid="{BD9ED9B9-E79A-45DF-8FA7-CF7B904D70C7}">
      <text>
        <r>
          <rPr>
            <b/>
            <sz val="9"/>
            <color indexed="81"/>
            <rFont val="Tahoma"/>
            <family val="2"/>
            <charset val="238"/>
          </rPr>
          <t>Épaisseur de tôle d’acier :
0,45
0,50
0,55
0,60
0,63
0,65
0,675
0,70
0,75
0,80</t>
        </r>
      </text>
    </comment>
    <comment ref="Q23" authorId="1" shapeId="0" xr:uid="{680A17DE-0008-46C5-AC72-C153E20873BB}">
      <text>
        <r>
          <rPr>
            <b/>
            <sz val="9"/>
            <color indexed="81"/>
            <rFont val="Tahoma"/>
            <family val="2"/>
            <charset val="238"/>
          </rPr>
          <t>Revêtement :
SP 25
SP 25
PVDF 25
PVDF 35
PUR 50
PVCF 150
HPS 200
PRISMA
PRISMA ELEMENTS
Inox 304
Inox 316L
Inox 316</t>
        </r>
      </text>
    </comment>
    <comment ref="S23" authorId="1" shapeId="0" xr:uid="{3CEB5635-F318-4B46-B209-7C31A2F78A08}">
      <text>
        <r>
          <rPr>
            <b/>
            <sz val="9"/>
            <color indexed="81"/>
            <rFont val="Tahoma"/>
            <family val="2"/>
            <charset val="238"/>
          </rPr>
          <t>Type de profil côté B (intérieur) :
S
V
V2
G
M2</t>
        </r>
      </text>
    </comment>
    <comment ref="V23" authorId="0" shapeId="0" xr:uid="{9FBD2EC7-8AEE-4E33-BFB5-AE8C79DF0EC4}">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Remplissage automatique
Insérer les données dans la feuille Excel "FTV Panel"</t>
        </r>
      </text>
    </comment>
    <comment ref="D23" authorId="1" shapeId="0" xr:uid="{4DEBC1D1-1C24-45E8-99A3-096B5384DD72}">
      <text>
        <r>
          <rPr>
            <b/>
            <sz val="9"/>
            <color indexed="81"/>
            <rFont val="Tahoma"/>
            <family val="2"/>
            <charset val="238"/>
          </rPr>
          <t>Dimension A [mm] :
Amin = T+150 mm
Amax = 1000 mm</t>
        </r>
      </text>
    </comment>
    <comment ref="E23" authorId="1" shapeId="0" xr:uid="{94F6DE1E-FD75-4461-8D86-2B674843225C}">
      <text>
        <r>
          <rPr>
            <b/>
            <sz val="9"/>
            <color indexed="81"/>
            <rFont val="Tahoma"/>
            <family val="2"/>
            <charset val="238"/>
          </rPr>
          <t>Dimension B [mm] :
Amin = 2×T+300 mm
Amax = 1000 mm</t>
        </r>
      </text>
    </comment>
    <comment ref="F23" authorId="1" shapeId="0" xr:uid="{0E302532-7312-49AB-B1F1-7DC66215444B}">
      <text>
        <r>
          <rPr>
            <b/>
            <sz val="9"/>
            <color indexed="81"/>
            <rFont val="Tahoma"/>
            <family val="2"/>
            <charset val="238"/>
          </rPr>
          <t>Dimension C [mm] :
Amin = T+150 mm
Amax = 1000 mm</t>
        </r>
      </text>
    </comment>
    <comment ref="G23" authorId="1" shapeId="0" xr:uid="{3C7FB778-AFE2-4C67-B344-40C0FA2808A3}">
      <text>
        <r>
          <rPr>
            <b/>
            <sz val="9"/>
            <color indexed="81"/>
            <rFont val="Tahoma"/>
            <family val="2"/>
            <charset val="238"/>
          </rPr>
          <t>Angle [°] :
Angle de pliage : 90° à 175°</t>
        </r>
      </text>
    </comment>
    <comment ref="H23" authorId="1" shapeId="0" xr:uid="{B7AEF8DD-3C7C-49F4-AB48-998875321FDD}">
      <text>
        <r>
          <rPr>
            <b/>
            <sz val="9"/>
            <color indexed="81"/>
            <rFont val="Tahoma"/>
            <family val="2"/>
            <charset val="238"/>
          </rPr>
          <t>Angle [°] :
Angle de pliage : 90° à 175°</t>
        </r>
      </text>
    </comment>
    <comment ref="I23" authorId="1" shapeId="0" xr:uid="{18347D11-20C0-4E79-831D-7E9543EFC147}">
      <text>
        <r>
          <rPr>
            <b/>
            <sz val="9"/>
            <color indexed="81"/>
            <rFont val="Tahoma"/>
            <family val="2"/>
            <charset val="238"/>
          </rPr>
          <t>Longueur L=A+B+C [mm] :
Lmin = 4×T+600 mm
Lmax = 3000 mm
Exemple Lmax = (A+B+C)max = 1000+1000+1000 mm</t>
        </r>
      </text>
    </comment>
    <comment ref="J23" authorId="1" shapeId="0" xr:uid="{EE8080C8-EEE3-46AC-A64A-F83BF9A28EF3}">
      <text>
        <r>
          <rPr>
            <b/>
            <sz val="9"/>
            <color indexed="81"/>
            <rFont val="Tahoma"/>
            <family val="2"/>
            <charset val="238"/>
          </rPr>
          <t>Épaisseur T [mm] :
50*, 60, 80, 100, 120, 133, 150, 172, 200, 220*, 240, 250*
*voir la Spécification technique Trimoterm</t>
        </r>
      </text>
    </comment>
    <comment ref="K23" authorId="1" shapeId="0" xr:uid="{260777B9-7DDE-433B-8456-1FEBE5A761DB}">
      <text>
        <r>
          <rPr>
            <b/>
            <sz val="9"/>
            <color indexed="81"/>
            <rFont val="Tahoma"/>
            <family val="2"/>
            <charset val="238"/>
          </rPr>
          <t>Module M [mm] :
module standard 1000 mm
module standard 1200 mm
600 mm à 1200 mm disponibles</t>
        </r>
      </text>
    </comment>
    <comment ref="L23" authorId="1" shapeId="0" xr:uid="{979DEBA5-F393-41D2-9079-255082BB9223}">
      <text>
        <r>
          <rPr>
            <b/>
            <sz val="9"/>
            <color indexed="81"/>
            <rFont val="Tahoma"/>
            <family val="2"/>
            <charset val="238"/>
          </rPr>
          <t>Type de panneau :
FTV
*pour d'autres types de panneaux, veuillez utiliser un document séparé</t>
        </r>
      </text>
    </comment>
    <comment ref="M23" authorId="1" shapeId="0" xr:uid="{18D5CD34-F8A2-4D2F-AB03-1826582E9B86}">
      <text>
        <r>
          <rPr>
            <b/>
            <sz val="9"/>
            <color indexed="81"/>
            <rFont val="Tahoma"/>
            <family val="2"/>
            <charset val="238"/>
          </rPr>
          <t>Type d’âme :
Power T
Power S
Perform R
Perform C</t>
        </r>
      </text>
    </comment>
    <comment ref="N23" authorId="1" shapeId="0" xr:uid="{4B235F6F-4B27-4B18-AF26-6A074FF5ACCE}">
      <text>
        <r>
          <rPr>
            <b/>
            <sz val="9"/>
            <color indexed="81"/>
            <rFont val="Tahoma"/>
            <family val="2"/>
            <charset val="238"/>
          </rPr>
          <t>Épaisseur de tôle d’acier :
0,45
0,50
0,55
0,60
0,63
0,65
0,675
0,70
0,75
0,80</t>
        </r>
      </text>
    </comment>
    <comment ref="O23" authorId="1" shapeId="0" xr:uid="{5B443912-3ABC-4B3D-90C4-2340F1F581DE}">
      <text>
        <r>
          <rPr>
            <sz val="9"/>
            <color indexed="81"/>
            <rFont val="Tahoma"/>
            <family val="2"/>
            <charset val="238"/>
          </rPr>
          <t>Revêtement :
SP 25
SP 25
PVDF 25
PVDF 35
PUR 50
PVCF 150
HPS 200
PRISMA
PRISMA ELEMENTS
Inox 304
Inox 316L
Inox 316</t>
        </r>
      </text>
    </comment>
    <comment ref="Q23" authorId="1" shapeId="0" xr:uid="{6BA1846A-C6CF-43BE-BAE9-E7810AEE841A}">
      <text>
        <r>
          <rPr>
            <b/>
            <sz val="9"/>
            <color indexed="81"/>
            <rFont val="Tahoma"/>
            <family val="2"/>
            <charset val="238"/>
          </rPr>
          <t>Type de profil côté A (face extérieure) :
S
V
V2
G*
M
M3
M8
* pour la façade extérieure Gladio (G), utiliser une tôle d’acier d’épaisseur 0,7 mm ou plus</t>
        </r>
      </text>
    </comment>
    <comment ref="R23" authorId="1" shapeId="0" xr:uid="{085B3A6C-6AC9-4DD2-854C-4B2B16C2B25F}">
      <text>
        <r>
          <rPr>
            <b/>
            <sz val="9"/>
            <color indexed="81"/>
            <rFont val="Tahoma"/>
            <family val="2"/>
            <charset val="238"/>
          </rPr>
          <t>Épaisseur de tôle d’acier :
0,45
0,50
0,55
0,60
0,63
0,65
0,675
0,70
0,75
0,80</t>
        </r>
      </text>
    </comment>
    <comment ref="S23" authorId="1" shapeId="0" xr:uid="{E9131144-933A-4E5D-BFB9-12B305B9D102}">
      <text>
        <r>
          <rPr>
            <b/>
            <sz val="9"/>
            <color indexed="81"/>
            <rFont val="Tahoma"/>
            <family val="2"/>
            <charset val="238"/>
          </rPr>
          <t>Revêtement :
SP 25
SP 25
PVDF 25
PVDF 35
PUR 50
PVCF 150
HPS 200
PRISMA
PRISMA ELEMENTS
Inox 304
Inox 316L
Inox 316</t>
        </r>
      </text>
    </comment>
    <comment ref="U23" authorId="1" shapeId="0" xr:uid="{A21AE353-5A6A-49D6-BB33-040A5AB6CB29}">
      <text>
        <r>
          <rPr>
            <b/>
            <sz val="9"/>
            <color indexed="81"/>
            <rFont val="Tahoma"/>
            <family val="2"/>
            <charset val="238"/>
          </rPr>
          <t>Type de profil côté B (intérieur) :
S
V
V2
G
M2</t>
        </r>
      </text>
    </comment>
    <comment ref="X23" authorId="0" shapeId="0" xr:uid="{A0F56999-565F-4EAD-8AA3-3257DC71B449}">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Remplissage automatique
Insérer les données dans la feuille Excel "FTV Panel"</t>
        </r>
      </text>
    </comment>
    <comment ref="D23" authorId="1" shapeId="0" xr:uid="{29045D26-234A-41CE-99C3-C6DF5B27CFA9}">
      <text>
        <r>
          <rPr>
            <b/>
            <sz val="9"/>
            <color indexed="81"/>
            <rFont val="Tahoma"/>
            <family val="2"/>
            <charset val="238"/>
          </rPr>
          <t>Dimension A [mm] :
Amin =T+150 mm
Amax = M-60-(T+150) mm</t>
        </r>
      </text>
    </comment>
    <comment ref="E23" authorId="1" shapeId="0" xr:uid="{5C1D8D37-ED8A-4712-905D-3EC239A7D02A}">
      <text>
        <r>
          <rPr>
            <b/>
            <sz val="9"/>
            <color indexed="81"/>
            <rFont val="Tahoma"/>
            <family val="2"/>
            <charset val="238"/>
          </rPr>
          <t>Dimension B [mm] :
Bmin =T+150 mm
Bmax = M-60-(T+150) mm</t>
        </r>
      </text>
    </comment>
    <comment ref="F23" authorId="1" shapeId="0" xr:uid="{60A5D798-9A59-4B61-B53A-4A2542DC1407}">
      <text>
        <r>
          <rPr>
            <b/>
            <sz val="9"/>
            <color indexed="81"/>
            <rFont val="Tahoma"/>
            <family val="2"/>
            <charset val="238"/>
          </rPr>
          <t>Dimension (A+B) :
(A+B)min = 2×(T+150) mm
(A+B)max = M - 60 mm</t>
        </r>
      </text>
    </comment>
    <comment ref="G23" authorId="1" shapeId="0" xr:uid="{44A57A2B-C962-4B75-8541-5D6285AD5FDD}">
      <text>
        <r>
          <rPr>
            <b/>
            <sz val="9"/>
            <color indexed="81"/>
            <rFont val="Tahoma"/>
            <family val="2"/>
            <charset val="238"/>
          </rPr>
          <t>Angle [°] :
Angle de pliage : 80° à 175°</t>
        </r>
      </text>
    </comment>
    <comment ref="H23" authorId="1" shapeId="0" xr:uid="{A53F4F26-036A-43B0-960B-D985F8F84D32}">
      <text>
        <r>
          <rPr>
            <b/>
            <sz val="9"/>
            <color indexed="81"/>
            <rFont val="Tahoma"/>
            <family val="2"/>
            <charset val="238"/>
          </rPr>
          <t>Longueur L [mm] :
Lmin = 2000 mm
Lmax = 8000 mm (en raison des limites de pliage)
Remarque : la coupe en dessous de 2000 mm est soumise à un supplément</t>
        </r>
      </text>
    </comment>
    <comment ref="I23" authorId="1" shapeId="0" xr:uid="{8822FAD1-BC14-4012-8EF6-8C19B5A43835}">
      <text>
        <r>
          <rPr>
            <b/>
            <sz val="9"/>
            <color indexed="81"/>
            <rFont val="Tahoma"/>
            <family val="2"/>
            <charset val="238"/>
          </rPr>
          <t>Épaisseur T [mm] :
50*, 60, 80, 100, 120, 133, 150, 172, 200, 220*, 240, 250*
*voir la Spécification technique Trimoterm</t>
        </r>
      </text>
    </comment>
    <comment ref="J23" authorId="1" shapeId="0" xr:uid="{79B898D1-4FF6-4FC9-8159-737953B850BE}">
      <text>
        <r>
          <rPr>
            <b/>
            <sz val="9"/>
            <color indexed="81"/>
            <rFont val="Tahoma"/>
            <family val="2"/>
            <charset val="238"/>
          </rPr>
          <t>Module M [mm] :
module standard 1000 mm
module standard 1200 mm
600 mm à 1200 mm disponibles</t>
        </r>
      </text>
    </comment>
    <comment ref="K23" authorId="1" shapeId="0" xr:uid="{AFC69A41-FA09-456F-98CA-9C71D7CE1953}">
      <text>
        <r>
          <rPr>
            <b/>
            <sz val="9"/>
            <color indexed="81"/>
            <rFont val="Tahoma"/>
            <family val="2"/>
            <charset val="238"/>
          </rPr>
          <t>Type de panneau :
FTV
*pour d'autres types de panneaux, veuillez utiliser un document séparé</t>
        </r>
      </text>
    </comment>
    <comment ref="L23" authorId="1" shapeId="0" xr:uid="{0706C4BF-3AFF-4D0A-A133-C8E9EE59AC17}">
      <text>
        <r>
          <rPr>
            <b/>
            <sz val="9"/>
            <color indexed="81"/>
            <rFont val="Tahoma"/>
            <family val="2"/>
            <charset val="238"/>
          </rPr>
          <t>Type d’âme :
Power T
Power S
Perform R
Perform C</t>
        </r>
      </text>
    </comment>
    <comment ref="M23" authorId="1" shapeId="0" xr:uid="{8EE2C7F9-6336-4E0B-8039-E0D6EBAC544B}">
      <text>
        <r>
          <rPr>
            <b/>
            <sz val="9"/>
            <color indexed="81"/>
            <rFont val="Tahoma"/>
            <family val="2"/>
            <charset val="238"/>
          </rPr>
          <t>Épaisseur de tôle d’acier :
0,45
0,50
0,55
0,60
0,63
0,65
0,675
0,70
0,75
0,80</t>
        </r>
      </text>
    </comment>
    <comment ref="N23" authorId="1" shapeId="0" xr:uid="{9D6299D0-A19E-49EB-B2D7-DFD27BC5D3CC}">
      <text>
        <r>
          <rPr>
            <sz val="9"/>
            <color indexed="81"/>
            <rFont val="Tahoma"/>
            <family val="2"/>
            <charset val="238"/>
          </rPr>
          <t>Revêtement :
SP 25
SP 25
PVDF 25
PVDF 35
PUR 50
PVCF 150
HPS 200
PRISMA
PRISMA ELEMENTS
Inox 304
Inox 316L
Inox 316</t>
        </r>
      </text>
    </comment>
    <comment ref="P23" authorId="1" shapeId="0" xr:uid="{2DA1D9EB-5918-423D-8D21-E6AE77EC1EE4}">
      <text>
        <r>
          <rPr>
            <b/>
            <sz val="9"/>
            <color indexed="81"/>
            <rFont val="Tahoma"/>
            <family val="2"/>
            <charset val="238"/>
          </rPr>
          <t>Type de profil côté A (face extérieure) :
S
V
V2
G*
M
M3
M8
* pour la façade extérieure Gladio (G), utiliser une tôle d’acier d’épaisseur 0,7 mm ou plus</t>
        </r>
      </text>
    </comment>
    <comment ref="Q23" authorId="1" shapeId="0" xr:uid="{34A1756E-60E0-493D-BBCE-3BCFF625A16B}">
      <text>
        <r>
          <rPr>
            <b/>
            <sz val="9"/>
            <color indexed="81"/>
            <rFont val="Tahoma"/>
            <family val="2"/>
            <charset val="238"/>
          </rPr>
          <t>Épaisseur de tôle d’acier :
0,45
0,50
0,55
0,60
0,63
0,65
0,675
0,70
0,75
0,80</t>
        </r>
      </text>
    </comment>
    <comment ref="R23" authorId="1" shapeId="0" xr:uid="{C693C09F-252B-4913-93AB-07BFAFA0C887}">
      <text>
        <r>
          <rPr>
            <b/>
            <sz val="9"/>
            <color indexed="81"/>
            <rFont val="Tahoma"/>
            <family val="2"/>
            <charset val="238"/>
          </rPr>
          <t>Revêtement :
SP 25
SP 25
PVDF 25
PVDF 35
PUR 50
PVCF 150
HPS 200
PRISMA
PRISMA ELEMENTS
Inox 304
Inox 316L
Inox 316</t>
        </r>
      </text>
    </comment>
    <comment ref="T23" authorId="1" shapeId="0" xr:uid="{DF1C5A52-BFCC-4968-A24D-15C4604C4866}">
      <text>
        <r>
          <rPr>
            <b/>
            <sz val="9"/>
            <color indexed="81"/>
            <rFont val="Tahoma"/>
            <family val="2"/>
            <charset val="238"/>
          </rPr>
          <t>Type de profil côté B (intérieur) :
S
V
V2
G
M2</t>
        </r>
      </text>
    </comment>
    <comment ref="W23" authorId="0" shapeId="0" xr:uid="{F347D34F-9910-4150-848C-58CBC930EA14}">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Remplissage automatique
Insérer les données dans la feuille Excel "FTV Panel"</t>
        </r>
      </text>
    </comment>
    <comment ref="D23" authorId="1" shapeId="0" xr:uid="{06D82D07-BAAD-43CD-A0EC-643BA4F73532}">
      <text>
        <r>
          <rPr>
            <b/>
            <sz val="9"/>
            <color indexed="81"/>
            <rFont val="Tahoma"/>
            <family val="2"/>
            <charset val="238"/>
          </rPr>
          <t>Dimension A [mm] :
Amin =T+150 mm
Amax = M-(T+150) mm</t>
        </r>
      </text>
    </comment>
    <comment ref="E23" authorId="1" shapeId="0" xr:uid="{B20E33FE-EFBA-4FA1-846D-288407533CDD}">
      <text>
        <r>
          <rPr>
            <b/>
            <sz val="9"/>
            <color indexed="81"/>
            <rFont val="Tahoma"/>
            <family val="2"/>
            <charset val="238"/>
          </rPr>
          <t>Dimension B [mm] :
Bmin =T+150 mm
Bmax = M-(T+150) mm</t>
        </r>
      </text>
    </comment>
    <comment ref="F23" authorId="1" shapeId="0" xr:uid="{B02A0C1A-AE85-4EB6-95A2-6CDA0AC518AF}">
      <text>
        <r>
          <rPr>
            <b/>
            <sz val="9"/>
            <color indexed="81"/>
            <rFont val="Tahoma"/>
            <family val="2"/>
            <charset val="238"/>
          </rPr>
          <t>Dimension (A+B) :
(A+B) = Module</t>
        </r>
      </text>
    </comment>
    <comment ref="G23" authorId="1" shapeId="0" xr:uid="{7143EC64-6A06-4DBD-931E-962276ECF2B3}">
      <text>
        <r>
          <rPr>
            <b/>
            <sz val="9"/>
            <color indexed="81"/>
            <rFont val="Tahoma"/>
            <family val="2"/>
            <charset val="238"/>
          </rPr>
          <t>Angle [°] :
Angle de pliage : 80° à 175°</t>
        </r>
      </text>
    </comment>
    <comment ref="H23" authorId="1" shapeId="0" xr:uid="{8D1C924B-613E-4C45-A23B-B4F40D837919}">
      <text>
        <r>
          <rPr>
            <b/>
            <sz val="9"/>
            <color indexed="81"/>
            <rFont val="Tahoma"/>
            <family val="2"/>
            <charset val="238"/>
          </rPr>
          <t>Longueur L [mm] :
Lmin = 2000 mm
Lmax = 8000 mm (en raison des limites de pliage)
Remarque : la coupe en dessous de 2000 mm est soumise à un supplément</t>
        </r>
      </text>
    </comment>
    <comment ref="I23" authorId="1" shapeId="0" xr:uid="{DE2927C6-196C-44DB-AA6B-26C3976BEF8D}">
      <text>
        <r>
          <rPr>
            <b/>
            <sz val="9"/>
            <color indexed="81"/>
            <rFont val="Tahoma"/>
            <family val="2"/>
            <charset val="238"/>
          </rPr>
          <t>Épaisseur T [mm] :
50*, 60, 80, 100, 120, 133, 150, 172, 200, 220*, 240, 250*
*voir la Spécification technique Trimoterm</t>
        </r>
      </text>
    </comment>
    <comment ref="J23" authorId="1" shapeId="0" xr:uid="{452BD133-9A85-413D-AD4F-7191FE508D84}">
      <text>
        <r>
          <rPr>
            <b/>
            <sz val="9"/>
            <color indexed="81"/>
            <rFont val="Tahoma"/>
            <family val="2"/>
            <charset val="238"/>
          </rPr>
          <t>Module M [mm] :
module standard 1000 mm
module standard 1200 mm
600 mm à 1200 mm disponibles</t>
        </r>
      </text>
    </comment>
    <comment ref="K23" authorId="1" shapeId="0" xr:uid="{B8F33E60-21E1-4C4A-A32E-1B43C306E216}">
      <text>
        <r>
          <rPr>
            <b/>
            <sz val="9"/>
            <color indexed="81"/>
            <rFont val="Tahoma"/>
            <family val="2"/>
            <charset val="238"/>
          </rPr>
          <t>Type de panneau :
FTV
*pour d'autres types de panneaux, veuillez utiliser un document séparé</t>
        </r>
      </text>
    </comment>
    <comment ref="L23" authorId="1" shapeId="0" xr:uid="{4B89BAA1-1384-4770-9F0D-7DCC83C1AB57}">
      <text>
        <r>
          <rPr>
            <b/>
            <sz val="9"/>
            <color indexed="81"/>
            <rFont val="Tahoma"/>
            <family val="2"/>
            <charset val="238"/>
          </rPr>
          <t>Type d’âme :
Power T
Power S
Perform R
Perform C</t>
        </r>
      </text>
    </comment>
    <comment ref="M23" authorId="1" shapeId="0" xr:uid="{B89525F4-47A1-437A-BEBA-E9DD93D418A8}">
      <text>
        <r>
          <rPr>
            <b/>
            <sz val="9"/>
            <color indexed="81"/>
            <rFont val="Tahoma"/>
            <family val="2"/>
            <charset val="238"/>
          </rPr>
          <t>Épaisseur de tôle d’acier :
0,45
0,50
0,55
0,60
0,63
0,65
0,675
0,70
0,75
0,80</t>
        </r>
      </text>
    </comment>
    <comment ref="N23" authorId="1" shapeId="0" xr:uid="{5075D45C-BA77-482B-8092-5FD493600D07}">
      <text>
        <r>
          <rPr>
            <sz val="9"/>
            <color indexed="81"/>
            <rFont val="Tahoma"/>
            <family val="2"/>
            <charset val="238"/>
          </rPr>
          <t>Revêtement :
SP 25
SP 25
PVDF 25
PVDF 35
PUR 50
PVCF 150
HPS 200
PRISMA
PRISMA ELEMENTS
Inox 304
Inox 316L
Inox 316</t>
        </r>
      </text>
    </comment>
    <comment ref="P23" authorId="1" shapeId="0" xr:uid="{7FB5FCF2-C9E2-422E-A4A2-FA40F1361DE4}">
      <text>
        <r>
          <rPr>
            <b/>
            <sz val="9"/>
            <color indexed="81"/>
            <rFont val="Tahoma"/>
            <family val="2"/>
            <charset val="238"/>
          </rPr>
          <t>Type de profil côté A (face extérieure) :
S
V
V2
G*
M
M3
M8
* pour la façade extérieure Gladio (G), utiliser une tôle d’acier d’épaisseur 0,7 mm ou plus</t>
        </r>
      </text>
    </comment>
    <comment ref="Q23" authorId="1" shapeId="0" xr:uid="{613A71F8-BA21-4851-8764-45323C9C6C0E}">
      <text>
        <r>
          <rPr>
            <b/>
            <sz val="9"/>
            <color indexed="81"/>
            <rFont val="Tahoma"/>
            <family val="2"/>
            <charset val="238"/>
          </rPr>
          <t>Épaisseur de tôle d’acier :
0,45
0,50
0,55
0,60
0,63
0,65
0,675
0,70
0,75
0,80</t>
        </r>
      </text>
    </comment>
    <comment ref="R23" authorId="1" shapeId="0" xr:uid="{55E6DD0F-5633-4A7D-9A16-4EC46151D2B1}">
      <text>
        <r>
          <rPr>
            <b/>
            <sz val="9"/>
            <color indexed="81"/>
            <rFont val="Tahoma"/>
            <family val="2"/>
            <charset val="238"/>
          </rPr>
          <t>Revêtement :
SP 25
SP 25
PVDF 25
PVDF 35
PUR 50
PVCF 150
HPS 200
PRISMA
PRISMA ELEMENTS
Inox 304
Inox 316L
Inox 316</t>
        </r>
      </text>
    </comment>
    <comment ref="T23" authorId="1" shapeId="0" xr:uid="{61DE8684-3A9B-46B7-9215-33733C6D7D99}">
      <text>
        <r>
          <rPr>
            <b/>
            <sz val="9"/>
            <color indexed="81"/>
            <rFont val="Tahoma"/>
            <family val="2"/>
            <charset val="238"/>
          </rPr>
          <t>Type de profil côté B (intérieur) :
S
V
V2
G
M2</t>
        </r>
      </text>
    </comment>
    <comment ref="W23" authorId="0" shapeId="0" xr:uid="{BB12932F-0D08-4FF4-B3DF-050A6482F1C1}">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Remplissage automatique
Insérer les données dans la feuille Excel "FTV Panel"</t>
        </r>
      </text>
    </comment>
    <comment ref="D23" authorId="1" shapeId="0" xr:uid="{3A65ABF9-27FF-4153-AC11-1763FDFC0974}">
      <text>
        <r>
          <rPr>
            <b/>
            <sz val="9"/>
            <color indexed="81"/>
            <rFont val="Tahoma"/>
            <family val="2"/>
            <charset val="238"/>
          </rPr>
          <t>Dimension A [mm] :
Amin =T+150 mm
Amax = M-60-(T+150) mm</t>
        </r>
      </text>
    </comment>
    <comment ref="E23" authorId="1" shapeId="0" xr:uid="{F93FBDB9-9B93-424B-A47F-2911DC021731}">
      <text>
        <r>
          <rPr>
            <b/>
            <sz val="9"/>
            <color indexed="81"/>
            <rFont val="Tahoma"/>
            <family val="2"/>
            <charset val="238"/>
          </rPr>
          <t>Dimension B [mm] :
Bmin =T+150 mm
Bmax = M-60-(T+150) mm</t>
        </r>
      </text>
    </comment>
    <comment ref="F23" authorId="1" shapeId="0" xr:uid="{6BDE3DAC-C7C9-4775-B0C5-41DD321A4D75}">
      <text>
        <r>
          <rPr>
            <b/>
            <sz val="9"/>
            <color indexed="81"/>
            <rFont val="Tahoma"/>
            <family val="2"/>
            <charset val="238"/>
          </rPr>
          <t>Longueur (A+B)max :
(A+B)min = 2×(T+150) mm
(A+B)max = M-60 mm</t>
        </r>
      </text>
    </comment>
    <comment ref="G23" authorId="1" shapeId="0" xr:uid="{284C26BD-9E6C-4219-B5A8-88649150A95D}">
      <text>
        <r>
          <rPr>
            <b/>
            <sz val="9"/>
            <color indexed="81"/>
            <rFont val="Tahoma"/>
            <family val="2"/>
            <charset val="238"/>
          </rPr>
          <t>Angle [°] :
Angle de pliage : 75° à 175°</t>
        </r>
      </text>
    </comment>
    <comment ref="H23" authorId="1" shapeId="0" xr:uid="{7F19262E-6B16-4165-8945-A81A026923F7}">
      <text>
        <r>
          <rPr>
            <b/>
            <sz val="9"/>
            <color indexed="81"/>
            <rFont val="Tahoma"/>
            <family val="2"/>
            <charset val="238"/>
          </rPr>
          <t>Longueur L [mm] :
Lmin = 2000 mm
Lmax = 10000 mm (en raison des limites de pliage)
Remarque : la coupe en dessous de 2000 mm est soumise à un supplément</t>
        </r>
      </text>
    </comment>
    <comment ref="I23" authorId="1" shapeId="0" xr:uid="{6D61F143-C93D-4549-9C8B-7EBD9FA5CE80}">
      <text>
        <r>
          <rPr>
            <b/>
            <sz val="9"/>
            <color indexed="81"/>
            <rFont val="Tahoma"/>
            <family val="2"/>
            <charset val="238"/>
          </rPr>
          <t>Épaisseur T [mm] :
50*, 60, 80, 100, 120, 133, 150, 172, 200, 220*, 240, 250*
*voir la Spécification technique Trimoterm</t>
        </r>
      </text>
    </comment>
    <comment ref="J23" authorId="1" shapeId="0" xr:uid="{D7ACC993-FC38-43A2-B65F-7A08FE050F0A}">
      <text>
        <r>
          <rPr>
            <b/>
            <sz val="9"/>
            <color indexed="81"/>
            <rFont val="Tahoma"/>
            <family val="2"/>
            <charset val="238"/>
          </rPr>
          <t>Module M [mm] :
module standard 1000 mm
module standard 1200 mm
600 mm à 1200 mm disponibles</t>
        </r>
      </text>
    </comment>
    <comment ref="K23" authorId="1" shapeId="0" xr:uid="{03849BDE-8F1E-4139-AB24-81F62A57ED2D}">
      <text>
        <r>
          <rPr>
            <b/>
            <sz val="9"/>
            <color indexed="81"/>
            <rFont val="Tahoma"/>
            <family val="2"/>
            <charset val="238"/>
          </rPr>
          <t>Type de panneau :
FTV
*pour d'autres types de panneaux, veuillez utiliser un document séparé</t>
        </r>
      </text>
    </comment>
    <comment ref="L23" authorId="1" shapeId="0" xr:uid="{6110C394-262B-4812-B453-894354303FCA}">
      <text>
        <r>
          <rPr>
            <b/>
            <sz val="9"/>
            <color indexed="81"/>
            <rFont val="Tahoma"/>
            <family val="2"/>
            <charset val="238"/>
          </rPr>
          <t>Type d’âme :
Power T
Power S
Perform R
Perform C</t>
        </r>
      </text>
    </comment>
    <comment ref="M23" authorId="1" shapeId="0" xr:uid="{16A85543-4D2C-475D-B971-85E13C07A6DF}">
      <text>
        <r>
          <rPr>
            <b/>
            <sz val="9"/>
            <color indexed="81"/>
            <rFont val="Tahoma"/>
            <family val="2"/>
            <charset val="238"/>
          </rPr>
          <t>Épaisseur de tôle d’acier :
0,45
0,50
0,55
0,60
0,63
0,65
0,675
0,70
0,75
0,80</t>
        </r>
      </text>
    </comment>
    <comment ref="N23" authorId="1" shapeId="0" xr:uid="{6E2DD056-2195-420C-8254-EEFD6AEC9E3B}">
      <text>
        <r>
          <rPr>
            <sz val="9"/>
            <color indexed="81"/>
            <rFont val="Tahoma"/>
            <family val="2"/>
            <charset val="238"/>
          </rPr>
          <t>Revêtement :
SP 25
SP 25
PVDF 25
PVDF 35
PUR 50
PVCF 150
HPS 200
PRISMA
PRISMA ELEMENTS
Inox 304
Inox 316L
Inox 316</t>
        </r>
      </text>
    </comment>
    <comment ref="P23" authorId="1" shapeId="0" xr:uid="{F2C1C7D5-7DBC-49E9-9368-33E191BF5147}">
      <text>
        <r>
          <rPr>
            <b/>
            <sz val="9"/>
            <color indexed="81"/>
            <rFont val="Tahoma"/>
            <family val="2"/>
            <charset val="238"/>
          </rPr>
          <t>Type de profil côté A (face extérieure) :
M
M8
S*
V*
V2*
G*
M3*
* non applicable aux
   panneaux à angle arrondi</t>
        </r>
      </text>
    </comment>
    <comment ref="Q23" authorId="1" shapeId="0" xr:uid="{B96E19C0-1F30-47BF-BCE5-21CC1A62D82B}">
      <text>
        <r>
          <rPr>
            <b/>
            <sz val="9"/>
            <color indexed="81"/>
            <rFont val="Tahoma"/>
            <family val="2"/>
            <charset val="238"/>
          </rPr>
          <t>Épaisseur de tôle d’acier :
0,45
0,50
0,55
0,60
0,63
0,65
0,675
0,70
0,75
0,80</t>
        </r>
      </text>
    </comment>
    <comment ref="R23" authorId="1" shapeId="0" xr:uid="{DD747A5E-A862-4E11-81DA-3BF735214C98}">
      <text>
        <r>
          <rPr>
            <b/>
            <sz val="9"/>
            <color indexed="81"/>
            <rFont val="Tahoma"/>
            <family val="2"/>
            <charset val="238"/>
          </rPr>
          <t>Revêtement :
SP 25
SP 25
PVDF 25
PVDF 35
PUR 50
PVCF 150
HPS 200
PRISMA
PRISMA ELEMENTS
Inox 304
Inox 316L
Inox 316</t>
        </r>
      </text>
    </comment>
    <comment ref="T23" authorId="1" shapeId="0" xr:uid="{21FA387E-87E6-4965-A2C8-762525AC3337}">
      <text>
        <r>
          <rPr>
            <b/>
            <sz val="9"/>
            <color indexed="81"/>
            <rFont val="Tahoma"/>
            <family val="2"/>
            <charset val="238"/>
          </rPr>
          <t>Type de profil côté B (intérieur) :
S
V
V2
G
M2</t>
        </r>
      </text>
    </comment>
    <comment ref="W23" authorId="0" shapeId="0" xr:uid="{E63AF31F-60EE-432C-868F-2C5B845BB7F7}">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Remplissage automatique
Insérer les données dans la feuille Excel "FTV Panel"</t>
        </r>
      </text>
    </comment>
    <comment ref="D23" authorId="1" shapeId="0" xr:uid="{090C25ED-5B96-4FB3-8097-13C7DDCE1A55}">
      <text>
        <r>
          <rPr>
            <b/>
            <sz val="9"/>
            <color indexed="81"/>
            <rFont val="Tahoma"/>
            <family val="2"/>
            <charset val="238"/>
          </rPr>
          <t>Dimension A [mm] :
Amin =T+150 mm
Amax = M-60-(T+150) mm</t>
        </r>
      </text>
    </comment>
    <comment ref="E23" authorId="1" shapeId="0" xr:uid="{77A3A7E6-9B19-4FC9-B329-DB8EAACE889A}">
      <text>
        <r>
          <rPr>
            <b/>
            <sz val="9"/>
            <color indexed="81"/>
            <rFont val="Tahoma"/>
            <family val="2"/>
            <charset val="238"/>
          </rPr>
          <t>Dimension B [mm] :
Bmin =2×T+300 mm
Bmax = M-60-2×(T+150) mm</t>
        </r>
      </text>
    </comment>
    <comment ref="F23" authorId="1" shapeId="0" xr:uid="{B41EE5EE-FB33-419F-A815-D2184800F135}">
      <text>
        <r>
          <rPr>
            <b/>
            <sz val="9"/>
            <color indexed="81"/>
            <rFont val="Tahoma"/>
            <family val="2"/>
            <charset val="238"/>
          </rPr>
          <t>Dimension C [mm] :
Amin =T+150 mm
Amax = M-60-(T+150) mm</t>
        </r>
      </text>
    </comment>
    <comment ref="G23" authorId="1" shapeId="0" xr:uid="{B8090ACF-C0DF-49C7-B567-85AE6FE12C9E}">
      <text>
        <r>
          <rPr>
            <b/>
            <sz val="9"/>
            <color indexed="81"/>
            <rFont val="Tahoma"/>
            <family val="2"/>
            <charset val="238"/>
          </rPr>
          <t>Dimension (A+B+C) :
(A+B+C)min = 4×T+600 mm
(A+B+C)max = M-60 mm</t>
        </r>
      </text>
    </comment>
    <comment ref="H23" authorId="1" shapeId="0" xr:uid="{5D9724E1-EEB0-491E-96DC-CE828F75F411}">
      <text>
        <r>
          <rPr>
            <b/>
            <sz val="9"/>
            <color indexed="81"/>
            <rFont val="Tahoma"/>
            <family val="2"/>
            <charset val="238"/>
          </rPr>
          <t>Angle a [°] :
Angle de pliage : 90° à 175°</t>
        </r>
      </text>
    </comment>
    <comment ref="I23" authorId="1" shapeId="0" xr:uid="{B7944C17-BCF6-4BE9-B703-650C34894C0A}">
      <text>
        <r>
          <rPr>
            <b/>
            <sz val="9"/>
            <color indexed="81"/>
            <rFont val="Tahoma"/>
            <family val="2"/>
            <charset val="238"/>
          </rPr>
          <t>Angle c [°] :
Angle de pliage : 90° à 175°</t>
        </r>
      </text>
    </comment>
    <comment ref="J23" authorId="1" shapeId="0" xr:uid="{32BC1951-8C82-4C1D-A62D-C0B1C26CEFEB}">
      <text>
        <r>
          <rPr>
            <b/>
            <sz val="9"/>
            <color indexed="81"/>
            <rFont val="Tahoma"/>
            <family val="2"/>
            <charset val="238"/>
          </rPr>
          <t>Longueur L [mm] :
Lmin = 2000 mm
Lmax = 10000 mm (en raison des limites de pliage)
Remarque : la coupe en dessous de 2000 mm est soumise à un supplément</t>
        </r>
      </text>
    </comment>
    <comment ref="K23" authorId="1" shapeId="0" xr:uid="{114B8F68-DC1A-4E1E-B8CC-B70C6C0580F4}">
      <text>
        <r>
          <rPr>
            <b/>
            <sz val="9"/>
            <color indexed="81"/>
            <rFont val="Tahoma"/>
            <family val="2"/>
            <charset val="238"/>
          </rPr>
          <t>Épaisseur T [mm] :
50*, 60, 80, 100, 120, 133, 150, 172, 200, 220*, 240, 250*
*voir la Spécification technique Trimoterm</t>
        </r>
      </text>
    </comment>
    <comment ref="L23" authorId="1" shapeId="0" xr:uid="{644E2FEA-1B01-4BF5-A3FA-1B243B15107D}">
      <text>
        <r>
          <rPr>
            <b/>
            <sz val="9"/>
            <color indexed="81"/>
            <rFont val="Tahoma"/>
            <family val="2"/>
            <charset val="238"/>
          </rPr>
          <t>Module M [mm] :
module standard 1000 mm
module standard 1200 mm
600 mm à 1200 mm disponibles</t>
        </r>
      </text>
    </comment>
    <comment ref="M23" authorId="1" shapeId="0" xr:uid="{6954D30C-A47F-4047-B9E2-9D2CB90F44BC}">
      <text>
        <r>
          <rPr>
            <b/>
            <sz val="9"/>
            <color indexed="81"/>
            <rFont val="Tahoma"/>
            <family val="2"/>
            <charset val="238"/>
          </rPr>
          <t>Type de panneau :
FTV
*pour d'autres types de panneaux, veuillez utiliser un document séparé</t>
        </r>
      </text>
    </comment>
    <comment ref="N23" authorId="1" shapeId="0" xr:uid="{426B437C-26AA-4E63-9DC6-FFE40CA45305}">
      <text>
        <r>
          <rPr>
            <b/>
            <sz val="9"/>
            <color indexed="81"/>
            <rFont val="Tahoma"/>
            <family val="2"/>
            <charset val="238"/>
          </rPr>
          <t>Type d’âme :
Power T
Power S
Perform R
Perform C</t>
        </r>
      </text>
    </comment>
    <comment ref="O23" authorId="1" shapeId="0" xr:uid="{E63E1647-102B-481E-8685-9EEA6DBB124E}">
      <text>
        <r>
          <rPr>
            <b/>
            <sz val="9"/>
            <color indexed="81"/>
            <rFont val="Tahoma"/>
            <family val="2"/>
            <charset val="238"/>
          </rPr>
          <t>Épaisseur de tôle d’acier :
0,45
0,50
0,55
0,60
0,63
0,65
0,675
0,70
0,75
0,80</t>
        </r>
      </text>
    </comment>
    <comment ref="P23" authorId="1" shapeId="0" xr:uid="{DB922DDB-78C3-4992-8CB4-B31B1D43010D}">
      <text>
        <r>
          <rPr>
            <sz val="9"/>
            <color indexed="81"/>
            <rFont val="Tahoma"/>
            <family val="2"/>
            <charset val="238"/>
          </rPr>
          <t>Revêtement :
SP 25
SP 25
PVDF 25
PVDF 35
PUR 50
PVCF 150
HPS 200
PRISMA
PRISMA ELEMENTS
Inox 304
Inox 316L
Inox 316</t>
        </r>
      </text>
    </comment>
    <comment ref="R23" authorId="1" shapeId="0" xr:uid="{F319800A-19DF-41D1-A9F2-385BD348EFCA}">
      <text>
        <r>
          <rPr>
            <b/>
            <sz val="9"/>
            <color indexed="81"/>
            <rFont val="Tahoma"/>
            <family val="2"/>
            <charset val="238"/>
          </rPr>
          <t>Type de profil côté A (face extérieure) :
M
M8
S*
V*
V2*
G*
M3*
* non applicable aux
   panneaux à angle arrondi</t>
        </r>
      </text>
    </comment>
    <comment ref="S23" authorId="1" shapeId="0" xr:uid="{C154D7E9-BE66-44F6-9C95-E5817D8B9D74}">
      <text>
        <r>
          <rPr>
            <b/>
            <sz val="9"/>
            <color indexed="81"/>
            <rFont val="Tahoma"/>
            <family val="2"/>
            <charset val="238"/>
          </rPr>
          <t>Épaisseur de tôle d’acier :
0,45
0,50
0,55
0,60
0,63
0,65
0,675
0,70
0,75
0,80</t>
        </r>
      </text>
    </comment>
    <comment ref="T23" authorId="1" shapeId="0" xr:uid="{BDC2F718-E6ED-4370-BBAB-8CE58EFD7172}">
      <text>
        <r>
          <rPr>
            <b/>
            <sz val="9"/>
            <color indexed="81"/>
            <rFont val="Tahoma"/>
            <family val="2"/>
            <charset val="238"/>
          </rPr>
          <t>Revêtement :
SP 25
SP 25
PVDF 25
PVDF 35
PUR 50
PVCF 150
HPS 200
PRISMA
PRISMA ELEMENTS
Inox 304
Inox 316L
Inox 316</t>
        </r>
      </text>
    </comment>
    <comment ref="V23" authorId="1" shapeId="0" xr:uid="{FE88CF98-BA5E-49EC-A2EE-CBFD12B3A6CD}">
      <text>
        <r>
          <rPr>
            <b/>
            <sz val="9"/>
            <color indexed="81"/>
            <rFont val="Tahoma"/>
            <family val="2"/>
            <charset val="238"/>
          </rPr>
          <t>Type de profil côté B (intérieur) :
S
V
V2
G
M2</t>
        </r>
      </text>
    </comment>
    <comment ref="Y23" authorId="0" shapeId="0" xr:uid="{B8275DD4-3797-4EB9-9DD0-DF38762D3686}">
      <text>
        <r>
          <rPr>
            <b/>
            <sz val="9"/>
            <color indexed="81"/>
            <rFont val="Tahoma"/>
            <family val="2"/>
            <charset val="238"/>
          </rPr>
          <t xml:space="preserve">La priorité A sera produite et livrée en premier en tant que priorité la plus élevée.
La priorité B peut être combinée avec la priorité A afin d’optimiser les capacités de production et de livraison.
La priorité C peut également être combinée avec les priorités A et B lorsque nécessaire pour optimiser davantage les capacités de production et de livraison, mais sera autrement traitée en dernier.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<sst xmlns="http://schemas.openxmlformats.org/spreadsheetml/2006/main" count="887" uniqueCount="222">
  <si>
    <t>FTV</t>
  </si>
  <si>
    <t>P01</t>
  </si>
  <si>
    <t>Note</t>
  </si>
  <si>
    <t>Module
M [mm]</t>
  </si>
  <si>
    <t>Power T</t>
  </si>
  <si>
    <t>Position</t>
  </si>
  <si>
    <t>M</t>
  </si>
  <si>
    <t>T [mm]</t>
  </si>
  <si>
    <t>A [mm]</t>
  </si>
  <si>
    <t>B [mm]</t>
  </si>
  <si>
    <t>min</t>
  </si>
  <si>
    <t>max</t>
  </si>
  <si>
    <t>C [mm]</t>
  </si>
  <si>
    <t>Angle
[°]</t>
  </si>
  <si>
    <t>A+B [mm]</t>
  </si>
  <si>
    <t>M [mm]</t>
  </si>
  <si>
    <t>Angle
c [°]</t>
  </si>
  <si>
    <t>Angle
a [°]</t>
  </si>
  <si>
    <t>A+B+C [mm]</t>
  </si>
  <si>
    <t>S</t>
  </si>
  <si>
    <t>RAL 1234</t>
  </si>
  <si>
    <t>SP 25</t>
  </si>
  <si>
    <t>Version</t>
  </si>
  <si>
    <t>1.0</t>
  </si>
  <si>
    <t>Date</t>
  </si>
  <si>
    <t>Dimension
A+B [mm]</t>
  </si>
  <si>
    <t>Dimension
L=A+B [mm]</t>
  </si>
  <si>
    <t>Dimension
A+B+C [mm]</t>
  </si>
  <si>
    <t>1.1</t>
  </si>
  <si>
    <t>1.2</t>
  </si>
  <si>
    <t>A min (B min)</t>
  </si>
  <si>
    <t>(A+B) min</t>
  </si>
  <si>
    <t>(A+B) max</t>
  </si>
  <si>
    <t>50 - 150 mm</t>
  </si>
  <si>
    <t>T + 150 mm</t>
  </si>
  <si>
    <t>(module - 60 mm) - (T + 150 mm)</t>
  </si>
  <si>
    <t>module - 60 mm</t>
  </si>
  <si>
    <t>(A + B) min</t>
  </si>
  <si>
    <t>(A + B) max</t>
  </si>
  <si>
    <t>A min = B min</t>
  </si>
  <si>
    <t>A max (B max)</t>
  </si>
  <si>
    <t>B max (A max)</t>
  </si>
  <si>
    <t>50 - 250 mm</t>
  </si>
  <si>
    <t>2*T + 300 mm</t>
  </si>
  <si>
    <t>(A + B + C) max</t>
  </si>
  <si>
    <t>600 - 1200 mm</t>
  </si>
  <si>
    <t>B min</t>
  </si>
  <si>
    <t>A min (C min)</t>
  </si>
  <si>
    <t>A max (B max = C max)</t>
  </si>
  <si>
    <t>300 mm + 2T</t>
  </si>
  <si>
    <t>(A+B)</t>
  </si>
  <si>
    <t>module</t>
  </si>
  <si>
    <t>module - (T - 150 mm)</t>
  </si>
  <si>
    <t>MODULE</t>
  </si>
  <si>
    <t>L</t>
  </si>
  <si>
    <t>50 - 133 mm</t>
  </si>
  <si>
    <t>A min</t>
  </si>
  <si>
    <t>C min = 150 mm + T</t>
  </si>
  <si>
    <t>1.3</t>
  </si>
  <si>
    <t>A</t>
  </si>
  <si>
    <t>B</t>
  </si>
  <si>
    <t>X</t>
  </si>
  <si>
    <t>Trimoterm Perform C FTV-60/1000 MS</t>
  </si>
  <si>
    <t xml:space="preserve">Trimoterm </t>
  </si>
  <si>
    <t xml:space="preserve">Perform C </t>
  </si>
  <si>
    <t>|</t>
  </si>
  <si>
    <t>(T)</t>
  </si>
  <si>
    <t>(M)</t>
  </si>
  <si>
    <t xml:space="preserve"> + feasible | - not feasible</t>
  </si>
  <si>
    <t>1.4</t>
  </si>
  <si>
    <t>Document translated to DE and SI</t>
  </si>
  <si>
    <t>Guide de l'utilisateur</t>
  </si>
  <si>
    <t>ID du document : TID10DT110EN</t>
  </si>
  <si>
    <t>Documents de référence :</t>
  </si>
  <si>
    <t>Comment saisir et copier les données ?</t>
  </si>
  <si>
    <t>Les valeurs saisies dans les cellules sont automatiquement vérifiées par rapport aux limites de production et</t>
  </si>
  <si>
    <t>puis mises en forme à l'aide des outils Excel « validation des données » et « mise en forme conditionnelle ».</t>
  </si>
  <si>
    <t>Saisir la valeur</t>
  </si>
  <si>
    <t>Saisie requise.</t>
  </si>
  <si>
    <t>Valeur OK</t>
  </si>
  <si>
    <t>Dans les limites.</t>
  </si>
  <si>
    <t>Valeur calculée, ne pas modifier.</t>
  </si>
  <si>
    <t>Dans les limites, voir commentaire.</t>
  </si>
  <si>
    <t>Valeur non OK.</t>
  </si>
  <si>
    <t>Hors limites/combinaison, modifier la/les valeur(s).</t>
  </si>
  <si>
    <t>Comment copier les données ?</t>
  </si>
  <si>
    <t>Pour copier des données (dans la même feuille ou entre des feuilles), il est important d'utiliser "Copier" et "Coller &gt; Valeurs"</t>
  </si>
  <si>
    <t>afin de conserver toutes les validations et la mise en forme conditionnelle dans la/les cellule(s) où vous collez.</t>
  </si>
  <si>
    <t>Avertissement</t>
  </si>
  <si>
    <t>Liste de découpe pour</t>
  </si>
  <si>
    <t>Panneau mural / de façade FTV</t>
  </si>
  <si>
    <t>Nom du projet :</t>
  </si>
  <si>
    <t>Réf. projet :</t>
  </si>
  <si>
    <t>Nom du client :</t>
  </si>
  <si>
    <t>N° de commande client :</t>
  </si>
  <si>
    <t>N° de commande Trimo :</t>
  </si>
  <si>
    <t>N° de liste de découpe :</t>
  </si>
  <si>
    <t>Révision :</t>
  </si>
  <si>
    <t>Date :</t>
  </si>
  <si>
    <t>Bâtiment/Unité :</t>
  </si>
  <si>
    <t>Données du panneau</t>
  </si>
  <si>
    <t>Dimensions du panneau</t>
  </si>
  <si>
    <t>Type de panneau</t>
  </si>
  <si>
    <t>Tôle côté A (face extérieure)</t>
  </si>
  <si>
    <t>Tôle côté B (face intérieure)</t>
  </si>
  <si>
    <t>Quantité</t>
  </si>
  <si>
    <t>Priorité</t>
  </si>
  <si>
    <t>Façade/Phase</t>
  </si>
  <si>
    <t>Quantité
Q [pcs]</t>
  </si>
  <si>
    <t>Longueur
L [mm]</t>
  </si>
  <si>
    <t>Épaisseur
T [mm]</t>
  </si>
  <si>
    <t>Épaisseur 
(côté A) [mm]</t>
  </si>
  <si>
    <t>Type de revêtement 
(côté A)</t>
  </si>
  <si>
    <t>Couleur 
(côté A)</t>
  </si>
  <si>
    <t>Type de profil 
(côté A)</t>
  </si>
  <si>
    <t>Épaisseur 
(côté B) [mm]</t>
  </si>
  <si>
    <t>Type de revêtement 
(côté B)</t>
  </si>
  <si>
    <t>Couleur 
(côté B)</t>
  </si>
  <si>
    <t>Type de profil 
(côté B)</t>
  </si>
  <si>
    <t>Total
Q×L×M [m²]</t>
  </si>
  <si>
    <t>Axe-1/Phase-1</t>
  </si>
  <si>
    <t>Données d'exemple, veuillez supprimer</t>
  </si>
  <si>
    <t>Priorité A</t>
  </si>
  <si>
    <t>Total [m²]</t>
  </si>
  <si>
    <t>Les valeurs saisies dans les cellules sont automatiquement vérifiées par rapport aux limites de production puis mises en forme.</t>
  </si>
  <si>
    <t>Pour conserver toutes les validations et la mise en forme conditionnelle dans la/les cellule(s) où vous collez (voir instructions).</t>
  </si>
  <si>
    <t>Documents de référence</t>
  </si>
  <si>
    <t>Dimensions des angles</t>
  </si>
  <si>
    <t>Saisissez T, A et B pour vérifier si les dimensions de l'angle sont dans les limites :</t>
  </si>
  <si>
    <t>Longueur
L=A+B+C [mm]</t>
  </si>
  <si>
    <t>Axe-2/Phase-1</t>
  </si>
  <si>
    <t>Saisissez T, A, B et C pour vérifier si les dimensions de l'angle sont dans les limites :</t>
  </si>
  <si>
    <t>Saisissez T, A, B et M pour vérifier si les dimensions de l'angle sont dans les limites :</t>
  </si>
  <si>
    <t>Saisissez T, A, B, C et M pour vérifier si les dimensions de l'angle sont dans les limites :</t>
  </si>
  <si>
    <t>Épaisseur de la tôle</t>
  </si>
  <si>
    <t>ÉPAISSEUR - T</t>
  </si>
  <si>
    <t>3 000 mm</t>
  </si>
  <si>
    <t>1 000 mm</t>
  </si>
  <si>
    <t>2 000 mm</t>
  </si>
  <si>
    <t>L - module du panneau</t>
  </si>
  <si>
    <t>LONGUEUR DU PANNEAU - L</t>
  </si>
  <si>
    <t>max. 8 000 mm</t>
  </si>
  <si>
    <t>600 - 1 200 mm</t>
  </si>
  <si>
    <t>10 000 mm</t>
  </si>
  <si>
    <t>800 - 1 200 mm</t>
  </si>
  <si>
    <t>Quoi de neuf</t>
  </si>
  <si>
    <t>Types de profil</t>
  </si>
  <si>
    <t>PANNEAUX DE FAÇADE (FTV)</t>
  </si>
  <si>
    <t>Profil lisse (G)</t>
  </si>
  <si>
    <t>Profil S (S)</t>
  </si>
  <si>
    <t>Profil V (V, V2)</t>
  </si>
  <si>
    <t>Profil micro-ligné (M)</t>
  </si>
  <si>
    <t>Profil micro-ligné (M, M3, M8)</t>
  </si>
  <si>
    <t>Profil micro-ligné (M2)</t>
  </si>
  <si>
    <t>Profil S (perforé)</t>
  </si>
  <si>
    <t>Profil micro-ligné (M3)</t>
  </si>
  <si>
    <t>Profil micro-ligné (M8)</t>
  </si>
  <si>
    <t>Profil V (V)</t>
  </si>
  <si>
    <t>Profil V (V2)</t>
  </si>
  <si>
    <t>Profil trapézoïdal</t>
  </si>
  <si>
    <t>Le système de fixation standard Trimoterm FTV représente la méthode de fixation visible des panneaux Trimoterm et convient à l'installation horizontale, verticale et courbe segmentaire des panneaux.</t>
  </si>
  <si>
    <t>Les longueurs de panneaux vont jusqu'à 14 m.</t>
  </si>
  <si>
    <t>Les largeurs standard des panneaux sont de 1000 et 1200 mm.</t>
  </si>
  <si>
    <t>EXEMPLE DE MARQUAGE DE PANNEAU :</t>
  </si>
  <si>
    <t>famille de panneaux</t>
  </si>
  <si>
    <t>type de panneau</t>
  </si>
  <si>
    <t>épaisseur</t>
  </si>
  <si>
    <t>côté A</t>
  </si>
  <si>
    <t>côté B</t>
  </si>
  <si>
    <t>(Côté extérieur)</t>
  </si>
  <si>
    <t>(Côté intérieur)</t>
  </si>
  <si>
    <t>type de profil</t>
  </si>
  <si>
    <t>Exemple de marquage de tôle :</t>
  </si>
  <si>
    <t>extérieur : 0,55 mm SP 25 µm ANTHRACITE</t>
  </si>
  <si>
    <t>- côté A (côté extérieur) : épaisseur (0,55 mm) type de revêtement (SP 25 µm) couleur (ANTHRACITE)</t>
  </si>
  <si>
    <t>intérieur : 0,50 mm SP 25 µm GREY WHITE</t>
  </si>
  <si>
    <t>- côté B (côté intérieur) : épaisseur (0,50 mm) type de revêtement (SP 25 µm) couleur (GREY WHITE)</t>
  </si>
  <si>
    <t>Le principe de conception des côtés des éléments d'angle illustré est une vue en plan des quatre angles d'un bâtiment avec les désignations des côtés.</t>
  </si>
  <si>
    <t>Applicabilité du profil de tôle :</t>
  </si>
  <si>
    <t>ARÊTES VIVES</t>
  </si>
  <si>
    <t>ARRONDI</t>
  </si>
  <si>
    <t>1.4.1</t>
  </si>
  <si>
    <t>Document translated to FR, ES and NL</t>
  </si>
  <si>
    <t>HORIZONTAL</t>
  </si>
  <si>
    <t>VERTICAL</t>
  </si>
  <si>
    <t>Transversal</t>
  </si>
  <si>
    <t>Double transversal</t>
  </si>
  <si>
    <t>Type de laine</t>
  </si>
  <si>
    <t>Angle en L FTV (horizontal)</t>
  </si>
  <si>
    <t>Vérificateur de dimensions pour angle en L FTV à arête vive (horizontal)</t>
  </si>
  <si>
    <t>Angle en U FTV (horizontal)</t>
  </si>
  <si>
    <t>Vérificateur de dimensions pour angle en U FTV à arête vive (horizontal)</t>
  </si>
  <si>
    <t>Angle en L FTV (vertical)_Bords coupés</t>
  </si>
  <si>
    <t>Vérificateur de dimensions pour angle en L FTV (vertical)_Coupé</t>
  </si>
  <si>
    <t>Angle en L FTV (longitudinal)_Joint mâle/femelle</t>
  </si>
  <si>
    <t>Vérificateur de dimensions pour angle en L FTV (vertical)_Complet</t>
  </si>
  <si>
    <t>Angle en L FTV arrondi (vertical)</t>
  </si>
  <si>
    <t>Vérificateur de dimensions pour angle en L FTV arrondi (vertical)</t>
  </si>
  <si>
    <t>Angle en U FTV arrondi (vertical)</t>
  </si>
  <si>
    <t>Vérificateur de dimensions pour angle en U FTV arrondi (vertical)</t>
  </si>
  <si>
    <t>Angle en L FTV à arête vive (horizontal)</t>
  </si>
  <si>
    <t>Angle en U FTV à arête vive (horizontal)</t>
  </si>
  <si>
    <t>Angle en L FTV (vertical)_Decoupé</t>
  </si>
  <si>
    <t>Angle en L FTV (vertical)_Complet</t>
  </si>
  <si>
    <t>Des largeurs de panneaux non standard peuvent être fabriquées sur demande spéciale. Min. 600mm.</t>
  </si>
  <si>
    <t>type de laine</t>
  </si>
  <si>
    <t>ÉLÉMENTS D'ANGLE À ARÊTES VIVES</t>
  </si>
  <si>
    <t>Vertical</t>
  </si>
  <si>
    <t>à arêtes vives</t>
  </si>
  <si>
    <t>élément d'angle</t>
  </si>
  <si>
    <t>Double vertical</t>
  </si>
  <si>
    <t>angle arrondi</t>
  </si>
  <si>
    <t>ID du document : TID10DT110FR</t>
  </si>
  <si>
    <t>Le but principal et unique de ce document est de fournir aux concepteurs externes une table de liste de coupe avec des restrictions intégrées. Trimo Group détient l'intégralité des droits d'auteur sur les informations et les détails fournis dans ce document. Un soin professionnel a été apporté afin de garantir que les informations/détails sont exacts, corrects, complets et non trompeurs ; toutefois, Trimo, y compris ses filiales, n'accepte aucune responsabilité ou obligation pour les erreurs ou les informations qui se révèlent trompeuses. Les informations/détails contenus dans ce document sont destinés à des fins générales uniquement. Leur utilisation se fait de votre propre initiative et sous votre responsabilité, notamment pour le respect des lois locales. En aucun cas, Trimo ne pourra être tenu responsable de toute perte ou dommage, y compris, sans s'y limiter, toute perte ou dommage indirect ou consécutif, ou toute perte ou dommage quelconque résultant d'une perte de profits découlant de, ou en relation avec, l'utilisation de ce document. Toute modification des équations de ce document ou du texte des instructions est strictement interdite. Toutes les informations émises par Trimo Group font l'objet d'un développement continu et les informations/détails contenus dans ce document sont à jour à la date d'émission. Il incombe à l'utilisateur d'obtenir auprès de Trimo les informations les plus récentes lorsque des informations/détails sont utilisés pour un projet spécifique. La dernière version du document est disponible sur www.trimo-group.com. La dernière version publiée en langue anglaise prévaut sur toutes les autres versions traduites.</t>
  </si>
  <si>
    <t>Trimoterm Technical Specification</t>
  </si>
  <si>
    <t>Horizontal Façade System Trimoterm FTV</t>
  </si>
  <si>
    <t>Trimoterm Fireproof Panels Brochure</t>
  </si>
  <si>
    <t>Packaging transport and storage for Trimo products</t>
  </si>
  <si>
    <t>Release</t>
  </si>
  <si>
    <t>Added sheet: "FTV L corner (longi)_Full"</t>
  </si>
  <si>
    <t>List of Steel sheet thickness was made (to avoid issues with comma and dot)
Geometrical limits was correctet to align with Trimoterm FTV Book</t>
  </si>
  <si>
    <t>Priority column was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</si>
</sst>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7"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
      <sz val="10"/>
      <color theme="1" tint="0.249977111117893"/>
      <name val="Arial"/>
      <family val="2"/>
      <charset val="238"/>
      <scheme val="minor"/>
    </font>
    <font>
      <b/>
      <sz val="11"/>
      <color theme="1" tint="0.249977111117893"/>
      <name val="Arial"/>
      <family val="2"/>
      <charset val="238"/>
      <scheme val="minor"/>
    </font>
    <font>
      <b/>
      <sz val="10"/>
      <color theme="1" tint="0.249977111117893"/>
      <name val="Arial"/>
      <family val="2"/>
      <charset val="238"/>
      <scheme val="minor"/>
    </font>
    <font>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16"/>
      <color theme="1" tint="0.249977111117893"/>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11">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40">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7" fillId="0" borderId="0" xfId="0" applyFont="1" applyAlignment="1" applyProtection="1">
      <alignment vertical="top"/>
      <protection hidden="1"/>
    </xf>
    <xf numFmtId="16" fontId="24" fillId="0" borderId="0" xfId="0" quotePrefix="1" applyNumberFormat="1" applyFont="1"/>
    <xf numFmtId="0" fontId="28" fillId="8" borderId="14" xfId="0" applyFont="1" applyFill="1" applyBorder="1" applyAlignment="1">
      <alignment horizontal="left" vertical="center"/>
    </xf>
    <xf numFmtId="0" fontId="29"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2" fontId="0" fillId="3" borderId="3" xfId="0" applyNumberFormat="1" applyFill="1" applyBorder="1" applyProtection="1">
      <protection locked="0"/>
    </xf>
    <xf numFmtId="2" fontId="15" fillId="3" borderId="10" xfId="0" applyNumberFormat="1" applyFont="1" applyFill="1" applyBorder="1" applyProtection="1">
      <protection locked="0"/>
    </xf>
    <xf numFmtId="2" fontId="0" fillId="3" borderId="10" xfId="0" applyNumberFormat="1" applyFill="1" applyBorder="1" applyProtection="1">
      <protection locked="0"/>
    </xf>
    <xf numFmtId="0" fontId="0" fillId="9" borderId="2" xfId="0"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0" borderId="13" xfId="0" applyBorder="1" applyProtection="1">
      <protection locked="0"/>
    </xf>
    <xf numFmtId="0" fontId="2" fillId="3" borderId="15" xfId="0" applyFont="1" applyFill="1" applyBorder="1" applyAlignment="1" applyProtection="1">
      <alignment horizontal="center" vertical="center" wrapText="1"/>
      <protection hidden="1"/>
    </xf>
    <xf numFmtId="0" fontId="20" fillId="6" borderId="1" xfId="0" applyFont="1" applyFill="1" applyBorder="1" applyAlignment="1" applyProtection="1">
      <alignment horizontal="center" wrapText="1"/>
      <protection hidden="1"/>
    </xf>
    <xf numFmtId="0" fontId="30" fillId="0" borderId="0" xfId="0" applyFont="1"/>
    <xf numFmtId="0" fontId="31" fillId="0" borderId="0" xfId="0" applyFont="1"/>
    <xf numFmtId="0" fontId="32" fillId="11" borderId="16" xfId="0" applyFont="1" applyFill="1" applyBorder="1"/>
    <xf numFmtId="0" fontId="31" fillId="11" borderId="16" xfId="0" applyFont="1" applyFill="1" applyBorder="1"/>
    <xf numFmtId="0" fontId="33" fillId="0" borderId="17" xfId="0" applyFont="1" applyBorder="1" applyAlignment="1">
      <alignment horizontal="center"/>
    </xf>
    <xf numFmtId="0" fontId="30" fillId="11" borderId="18" xfId="0" applyFont="1" applyFill="1" applyBorder="1"/>
    <xf numFmtId="0" fontId="33" fillId="11" borderId="18" xfId="0" applyFont="1" applyFill="1" applyBorder="1"/>
    <xf numFmtId="0" fontId="34" fillId="0" borderId="17" xfId="0" applyFont="1" applyBorder="1" applyAlignment="1">
      <alignment horizontal="center"/>
    </xf>
    <xf numFmtId="0" fontId="0" fillId="11" borderId="18" xfId="0" applyFill="1" applyBorder="1"/>
    <xf numFmtId="0" fontId="34" fillId="0" borderId="17" xfId="0" applyFont="1" applyBorder="1"/>
    <xf numFmtId="0" fontId="0" fillId="11" borderId="19" xfId="0" applyFill="1" applyBorder="1"/>
    <xf numFmtId="0" fontId="30" fillId="0" borderId="0" xfId="0" applyFont="1" applyProtection="1">
      <protection locked="0"/>
    </xf>
    <xf numFmtId="0" fontId="33" fillId="0" borderId="0" xfId="0" applyFont="1" applyProtection="1">
      <protection locked="0"/>
    </xf>
    <xf numFmtId="0" fontId="32" fillId="0" borderId="0" xfId="0" applyFont="1" applyAlignment="1" applyProtection="1">
      <alignment horizontal="center"/>
      <protection locked="0"/>
    </xf>
    <xf numFmtId="0" fontId="33" fillId="0" borderId="0" xfId="0" applyFont="1" applyAlignment="1" applyProtection="1">
      <alignment horizontal="center"/>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center" vertical="top" wrapText="1"/>
      <protection locked="0"/>
    </xf>
    <xf numFmtId="0" fontId="0" fillId="0" borderId="0" xfId="0" quotePrefix="1" applyAlignment="1" applyProtection="1">
      <alignment horizontal="right"/>
      <protection locked="0"/>
    </xf>
    <xf numFmtId="0" fontId="30" fillId="0" borderId="0" xfId="0" quotePrefix="1" applyFont="1" applyProtection="1">
      <protection locked="0"/>
    </xf>
    <xf numFmtId="0" fontId="0" fillId="0" borderId="0" xfId="0" applyAlignment="1" applyProtection="1">
      <alignment vertical="center"/>
      <protection locked="0"/>
    </xf>
    <xf numFmtId="0" fontId="29" fillId="7" borderId="0" xfId="0" applyFont="1" applyFill="1" applyAlignment="1">
      <alignment vertical="center"/>
    </xf>
    <xf numFmtId="0" fontId="28" fillId="8" borderId="0" xfId="0" applyFont="1" applyFill="1" applyAlignment="1">
      <alignment horizontal="center" vertical="center"/>
    </xf>
    <xf numFmtId="0" fontId="35" fillId="7" borderId="0" xfId="0" applyFont="1" applyFill="1" applyAlignment="1">
      <alignment vertical="center"/>
    </xf>
    <xf numFmtId="0" fontId="29" fillId="0" borderId="0" xfId="0" applyFont="1" applyProtection="1">
      <protection locked="0"/>
    </xf>
    <xf numFmtId="0" fontId="36" fillId="0" borderId="0" xfId="0" applyFont="1" applyProtection="1">
      <protection locked="0"/>
    </xf>
    <xf numFmtId="0" fontId="31" fillId="0" borderId="0" xfId="0" applyFont="1" applyProtection="1">
      <protection locked="0"/>
    </xf>
    <xf numFmtId="0" fontId="14" fillId="0" borderId="0" xfId="0" applyFont="1" applyAlignment="1">
      <alignment vertical="top" wrapText="1"/>
    </xf>
    <xf numFmtId="0" fontId="0" fillId="0" borderId="0" xfId="0" applyAlignment="1">
      <alignment horizontal="center" vertical="top"/>
    </xf>
    <xf numFmtId="0" fontId="30" fillId="0" borderId="0" xfId="0" applyFont="1" applyAlignment="1" applyProtection="1">
      <alignment horizontal="center" vertical="top" wrapText="1"/>
      <protection locked="0"/>
    </xf>
    <xf numFmtId="0" fontId="30" fillId="0" borderId="0" xfId="0" applyFont="1" applyAlignment="1" applyProtection="1">
      <alignment horizontal="left" vertical="top" wrapText="1"/>
      <protection locked="0"/>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63">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rgb="FFE7E6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6E7E9"/>
      <color rgb="FFD1D2D4"/>
      <color rgb="FFC0C0C0"/>
      <color rgb="FFFFC7CE"/>
      <color rgb="FF0563C1"/>
      <color rgb="FFFFCCCC"/>
      <color rgb="FF99CCFF"/>
      <color rgb="FFCCFFFF"/>
      <color rgb="FFCCE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vif FTV (hor.)'!$C$65</c:f>
              <c:numCache>
                <c:formatCode>General</c:formatCode>
                <c:ptCount val="1"/>
                <c:pt idx="0">
                  <c:v>1000</c:v>
                </c:pt>
              </c:numCache>
            </c:numRef>
          </c:xVal>
          <c:yVal>
            <c:numRef>
              <c:f>'Angle L vif FTV (hor.)'!$D$65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vif FTV (hor.)'!$C$69:$C$74</c:f>
              <c:numCache>
                <c:formatCode>General</c:formatCode>
                <c:ptCount val="6"/>
                <c:pt idx="0">
                  <c:v>300</c:v>
                </c:pt>
                <c:pt idx="1">
                  <c:v>300</c:v>
                </c:pt>
                <c:pt idx="2">
                  <c:v>1000</c:v>
                </c:pt>
                <c:pt idx="3">
                  <c:v>2000</c:v>
                </c:pt>
                <c:pt idx="4">
                  <c:v>2000</c:v>
                </c:pt>
                <c:pt idx="5">
                  <c:v>300</c:v>
                </c:pt>
              </c:numCache>
            </c:numRef>
          </c:xVal>
          <c:yVal>
            <c:numRef>
              <c:f>'Angle L vif FTV (hor.)'!$D$69:$D$74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'Angle U vif FTV (hor.)'!$C$64:$E$64</c:f>
              <c:strCache>
                <c:ptCount val="3"/>
                <c:pt idx="0">
                  <c:v>A [mm]</c:v>
                </c:pt>
                <c:pt idx="1">
                  <c:v>B [mm]</c:v>
                </c:pt>
                <c:pt idx="2">
                  <c:v>C [mm]</c:v>
                </c:pt>
              </c:strCache>
            </c:strRef>
          </c:cat>
          <c:val>
            <c:numRef>
              <c:f>'Angle U vif FTV (hor.)'!$C$66:$E$66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'Angle U vif FTV (hor.)'!$C$64:$E$64</c:f>
              <c:strCache>
                <c:ptCount val="3"/>
                <c:pt idx="0">
                  <c:v>A [mm]</c:v>
                </c:pt>
                <c:pt idx="1">
                  <c:v>B [mm]</c:v>
                </c:pt>
                <c:pt idx="2">
                  <c:v>C [mm]</c:v>
                </c:pt>
              </c:strCache>
            </c:strRef>
          </c:cat>
          <c:val>
            <c:numRef>
              <c:f>'Angle U vif FTV (hor.)'!$C$65:$E$65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'Angle U vif FTV (hor.)'!$C$64:$E$64</c:f>
              <c:strCache>
                <c:ptCount val="3"/>
                <c:pt idx="0">
                  <c:v>A [mm]</c:v>
                </c:pt>
                <c:pt idx="1">
                  <c:v>B [mm]</c:v>
                </c:pt>
                <c:pt idx="2">
                  <c:v>C [mm]</c:v>
                </c:pt>
              </c:strCache>
            </c:strRef>
          </c:cat>
          <c:val>
            <c:numRef>
              <c:f>'Angle U vif FTV (hor.)'!$C$67:$E$67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(long.)_Découpe'!$C$65</c:f>
              <c:numCache>
                <c:formatCode>General</c:formatCode>
                <c:ptCount val="1"/>
                <c:pt idx="0">
                  <c:v>400</c:v>
                </c:pt>
              </c:numCache>
            </c:numRef>
          </c:xVal>
          <c:yVal>
            <c:numRef>
              <c:f>'Angle L FTV (long.)_Découpe'!$D$65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(long.)_Découpe'!$C$69:$C$72</c:f>
              <c:numCache>
                <c:formatCode>General</c:formatCode>
                <c:ptCount val="4"/>
                <c:pt idx="0">
                  <c:v>300</c:v>
                </c:pt>
                <c:pt idx="1">
                  <c:v>300</c:v>
                </c:pt>
                <c:pt idx="2">
                  <c:v>640</c:v>
                </c:pt>
                <c:pt idx="3">
                  <c:v>300</c:v>
                </c:pt>
              </c:numCache>
            </c:numRef>
          </c:xVal>
          <c:yVal>
            <c:numRef>
              <c:f>'Angle L FTV (long.)_Découpe'!$D$69:$D$72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(long.)_Complet'!$C$65</c:f>
              <c:numCache>
                <c:formatCode>General</c:formatCode>
                <c:ptCount val="1"/>
                <c:pt idx="0">
                  <c:v>400</c:v>
                </c:pt>
              </c:numCache>
            </c:numRef>
          </c:xVal>
          <c:yVal>
            <c:numRef>
              <c:f>'Angle L FTV (long.)_Complet'!$D$65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FTV (long.)_Complet'!$C$69:$C$72</c:f>
              <c:numCache>
                <c:formatCode>General</c:formatCode>
                <c:ptCount val="4"/>
                <c:pt idx="1">
                  <c:v>300</c:v>
                </c:pt>
                <c:pt idx="2">
                  <c:v>700</c:v>
                </c:pt>
              </c:numCache>
            </c:numRef>
          </c:xVal>
          <c:yVal>
            <c:numRef>
              <c:f>'Angle L FTV (long.)_Complet'!$D$69:$D$72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arrondi FTV (long.)'!$C$66</c:f>
              <c:numCache>
                <c:formatCode>General</c:formatCode>
                <c:ptCount val="1"/>
                <c:pt idx="0">
                  <c:v>400</c:v>
                </c:pt>
              </c:numCache>
            </c:numRef>
          </c:xVal>
          <c:yVal>
            <c:numRef>
              <c:f>'Angle L arrondi FTV (long.)'!$D$66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'Angle L arrondi FTV (long.)'!$C$70:$C$73</c:f>
              <c:numCache>
                <c:formatCode>General</c:formatCode>
                <c:ptCount val="4"/>
                <c:pt idx="0">
                  <c:v>300</c:v>
                </c:pt>
                <c:pt idx="1">
                  <c:v>300</c:v>
                </c:pt>
                <c:pt idx="2">
                  <c:v>640</c:v>
                </c:pt>
                <c:pt idx="3">
                  <c:v>300</c:v>
                </c:pt>
              </c:numCache>
            </c:numRef>
          </c:xVal>
          <c:yVal>
            <c:numRef>
              <c:f>'Angle L arrondi FTV (long.)'!$D$70:$D$73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'Angle U arrondi FTV (long.)'!$C$64:$E$64</c:f>
              <c:strCache>
                <c:ptCount val="3"/>
                <c:pt idx="0">
                  <c:v>A [mm]</c:v>
                </c:pt>
                <c:pt idx="1">
                  <c:v>B [mm]</c:v>
                </c:pt>
                <c:pt idx="2">
                  <c:v>C [mm]</c:v>
                </c:pt>
              </c:strCache>
            </c:strRef>
          </c:cat>
          <c:val>
            <c:numRef>
              <c:f>'Angle U arrondi FTV (long.)'!$C$66:$E$66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'Angle U arrondi FTV (long.)'!$C$64:$E$64</c:f>
              <c:strCache>
                <c:ptCount val="3"/>
                <c:pt idx="0">
                  <c:v>A [mm]</c:v>
                </c:pt>
                <c:pt idx="1">
                  <c:v>B [mm]</c:v>
                </c:pt>
                <c:pt idx="2">
                  <c:v>C [mm]</c:v>
                </c:pt>
              </c:strCache>
            </c:strRef>
          </c:cat>
          <c:val>
            <c:numRef>
              <c:f>'Angle U arrondi FTV (long.)'!$C$65:$E$65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'Angle U arrondi FTV (long.)'!$C$64:$E$64</c:f>
              <c:strCache>
                <c:ptCount val="3"/>
                <c:pt idx="0">
                  <c:v>A [mm]</c:v>
                </c:pt>
                <c:pt idx="1">
                  <c:v>B [mm]</c:v>
                </c:pt>
                <c:pt idx="2">
                  <c:v>C [mm]</c:v>
                </c:pt>
              </c:strCache>
            </c:strRef>
          </c:cat>
          <c:val>
            <c:numRef>
              <c:f>'Angle U arrondi FTV (long.)'!$C$67:$E$67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9.emf"/><Relationship Id="rId2" Type="http://schemas.openxmlformats.org/officeDocument/2006/relationships/image" Target="../media/image19.png"/><Relationship Id="rId1" Type="http://schemas.openxmlformats.org/officeDocument/2006/relationships/chart" Target="../charts/chart2.xml"/><Relationship Id="rId6" Type="http://schemas.openxmlformats.org/officeDocument/2006/relationships/image" Target="../media/image17.jpeg"/><Relationship Id="rId5" Type="http://schemas.openxmlformats.org/officeDocument/2006/relationships/image" Target="../media/image28.png"/><Relationship Id="rId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emf"/><Relationship Id="rId2" Type="http://schemas.openxmlformats.org/officeDocument/2006/relationships/image" Target="../media/image19.png"/><Relationship Id="rId1" Type="http://schemas.openxmlformats.org/officeDocument/2006/relationships/chart" Target="../charts/chart3.xml"/><Relationship Id="rId6" Type="http://schemas.openxmlformats.org/officeDocument/2006/relationships/image" Target="../media/image34.jpeg"/><Relationship Id="rId5" Type="http://schemas.openxmlformats.org/officeDocument/2006/relationships/image" Target="../media/image33.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8.emf"/><Relationship Id="rId2" Type="http://schemas.openxmlformats.org/officeDocument/2006/relationships/image" Target="../media/image19.png"/><Relationship Id="rId1" Type="http://schemas.openxmlformats.org/officeDocument/2006/relationships/chart" Target="../charts/chart4.xml"/><Relationship Id="rId6" Type="http://schemas.openxmlformats.org/officeDocument/2006/relationships/image" Target="../media/image34.jpeg"/><Relationship Id="rId5" Type="http://schemas.openxmlformats.org/officeDocument/2006/relationships/image" Target="../media/image37.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emf"/><Relationship Id="rId3" Type="http://schemas.openxmlformats.org/officeDocument/2006/relationships/image" Target="../media/image40.png"/><Relationship Id="rId7" Type="http://schemas.openxmlformats.org/officeDocument/2006/relationships/image" Target="../media/image43.emf"/><Relationship Id="rId12" Type="http://schemas.openxmlformats.org/officeDocument/2006/relationships/image" Target="../media/image48.emf"/><Relationship Id="rId2" Type="http://schemas.openxmlformats.org/officeDocument/2006/relationships/image" Target="../media/image19.png"/><Relationship Id="rId1" Type="http://schemas.openxmlformats.org/officeDocument/2006/relationships/chart" Target="../charts/chart5.xml"/><Relationship Id="rId6" Type="http://schemas.openxmlformats.org/officeDocument/2006/relationships/image" Target="../media/image23.jpeg"/><Relationship Id="rId11" Type="http://schemas.openxmlformats.org/officeDocument/2006/relationships/image" Target="../media/image47.emf"/><Relationship Id="rId5" Type="http://schemas.openxmlformats.org/officeDocument/2006/relationships/image" Target="../media/image42.png"/><Relationship Id="rId10" Type="http://schemas.openxmlformats.org/officeDocument/2006/relationships/image" Target="../media/image46.emf"/><Relationship Id="rId4" Type="http://schemas.openxmlformats.org/officeDocument/2006/relationships/image" Target="../media/image41.png"/><Relationship Id="rId9" Type="http://schemas.openxmlformats.org/officeDocument/2006/relationships/image" Target="../media/image45.emf"/><Relationship Id="rId14" Type="http://schemas.openxmlformats.org/officeDocument/2006/relationships/image" Target="../media/image50.emf"/></Relationships>
</file>

<file path=xl/drawings/_rels/drawing8.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63.emf"/><Relationship Id="rId3" Type="http://schemas.openxmlformats.org/officeDocument/2006/relationships/image" Target="../media/image26.png"/><Relationship Id="rId7" Type="http://schemas.openxmlformats.org/officeDocument/2006/relationships/image" Target="../media/image61.emf"/><Relationship Id="rId12" Type="http://schemas.openxmlformats.org/officeDocument/2006/relationships/image" Target="../media/image48.emf"/><Relationship Id="rId2"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image" Target="../media/image60.jpeg"/><Relationship Id="rId11" Type="http://schemas.openxmlformats.org/officeDocument/2006/relationships/image" Target="../media/image47.emf"/><Relationship Id="rId5" Type="http://schemas.openxmlformats.org/officeDocument/2006/relationships/image" Target="../media/image59.png"/><Relationship Id="rId10" Type="http://schemas.openxmlformats.org/officeDocument/2006/relationships/image" Target="../media/image62.emf"/><Relationship Id="rId4" Type="http://schemas.openxmlformats.org/officeDocument/2006/relationships/image" Target="../media/image58.png"/><Relationship Id="rId9" Type="http://schemas.openxmlformats.org/officeDocument/2006/relationships/image" Target="../media/image45.emf"/></Relationships>
</file>

<file path=xl/drawings/_rels/drawing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5" Type="http://schemas.openxmlformats.org/officeDocument/2006/relationships/image" Target="../media/image71.png"/><Relationship Id="rId4" Type="http://schemas.openxmlformats.org/officeDocument/2006/relationships/image" Target="../media/image7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3.emf"/><Relationship Id="rId7" Type="http://schemas.openxmlformats.org/officeDocument/2006/relationships/image" Target="../media/image57.emf"/><Relationship Id="rId2" Type="http://schemas.openxmlformats.org/officeDocument/2006/relationships/image" Target="../media/image52.emf"/><Relationship Id="rId1" Type="http://schemas.openxmlformats.org/officeDocument/2006/relationships/image" Target="../media/image51.emf"/><Relationship Id="rId6" Type="http://schemas.openxmlformats.org/officeDocument/2006/relationships/image" Target="../media/image56.emf"/><Relationship Id="rId5" Type="http://schemas.openxmlformats.org/officeDocument/2006/relationships/image" Target="../media/image55.emf"/><Relationship Id="rId4" Type="http://schemas.openxmlformats.org/officeDocument/2006/relationships/image" Target="../media/image5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52.emf"/><Relationship Id="rId1" Type="http://schemas.openxmlformats.org/officeDocument/2006/relationships/image" Target="../media/image64.emf"/><Relationship Id="rId6" Type="http://schemas.openxmlformats.org/officeDocument/2006/relationships/image" Target="../media/image66.emf"/><Relationship Id="rId5" Type="http://schemas.openxmlformats.org/officeDocument/2006/relationships/image" Target="../media/image55.emf"/><Relationship Id="rId4"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327210</xdr:colOff>
      <xdr:row>40</xdr:row>
      <xdr:rowOff>135531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0</xdr:row>
      <xdr:rowOff>0</xdr:rowOff>
    </xdr:from>
    <xdr:to>
      <xdr:col>1</xdr:col>
      <xdr:colOff>323850</xdr:colOff>
      <xdr:row>3</xdr:row>
      <xdr:rowOff>98479</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137077</xdr:colOff>
      <xdr:row>121</xdr:row>
      <xdr:rowOff>122582</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137077</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5</xdr:col>
      <xdr:colOff>0</xdr:colOff>
      <xdr:row>7</xdr:row>
      <xdr:rowOff>0</xdr:rowOff>
    </xdr:from>
    <xdr:to>
      <xdr:col>12</xdr:col>
      <xdr:colOff>553675</xdr:colOff>
      <xdr:row>10</xdr:row>
      <xdr:rowOff>57203</xdr:rowOff>
    </xdr:to>
    <xdr:pic>
      <xdr:nvPicPr>
        <xdr:cNvPr id="3" name="Picture 2">
          <a:extLst>
            <a:ext uri="{FF2B5EF4-FFF2-40B4-BE49-F238E27FC236}">
              <a16:creationId xmlns:a16="http://schemas.microsoft.com/office/drawing/2014/main" id="{ED7970A0-D074-10BD-52D6-EBBAFC6D12D0}"/>
            </a:ext>
          </a:extLst>
        </xdr:cNvPr>
        <xdr:cNvPicPr>
          <a:picLocks noChangeAspect="1"/>
        </xdr:cNvPicPr>
      </xdr:nvPicPr>
      <xdr:blipFill>
        <a:blip xmlns:r="http://schemas.openxmlformats.org/officeDocument/2006/relationships" r:embed="rId5"/>
        <a:stretch>
          <a:fillRect/>
        </a:stretch>
      </xdr:blipFill>
      <xdr:spPr>
        <a:xfrm>
          <a:off x="4638675" y="1457325"/>
          <a:ext cx="5346655" cy="609653"/>
        </a:xfrm>
        <a:prstGeom prst="rect">
          <a:avLst/>
        </a:prstGeom>
      </xdr:spPr>
    </xdr:pic>
    <xdr:clientData/>
  </xdr:twoCellAnchor>
  <xdr:twoCellAnchor editAs="oneCell">
    <xdr:from>
      <xdr:col>5</xdr:col>
      <xdr:colOff>0</xdr:colOff>
      <xdr:row>15</xdr:row>
      <xdr:rowOff>0</xdr:rowOff>
    </xdr:from>
    <xdr:to>
      <xdr:col>12</xdr:col>
      <xdr:colOff>548651</xdr:colOff>
      <xdr:row>18</xdr:row>
      <xdr:rowOff>62866</xdr:rowOff>
    </xdr:to>
    <xdr:pic>
      <xdr:nvPicPr>
        <xdr:cNvPr id="4" name="Picture 3">
          <a:extLst>
            <a:ext uri="{FF2B5EF4-FFF2-40B4-BE49-F238E27FC236}">
              <a16:creationId xmlns:a16="http://schemas.microsoft.com/office/drawing/2014/main" id="{2E0EB6E0-0EB6-D04A-8BC3-61255BC35270}"/>
            </a:ext>
          </a:extLst>
        </xdr:cNvPr>
        <xdr:cNvPicPr>
          <a:picLocks noChangeAspect="1"/>
        </xdr:cNvPicPr>
      </xdr:nvPicPr>
      <xdr:blipFill>
        <a:blip xmlns:r="http://schemas.openxmlformats.org/officeDocument/2006/relationships" r:embed="rId6"/>
        <a:stretch>
          <a:fillRect/>
        </a:stretch>
      </xdr:blipFill>
      <xdr:spPr>
        <a:xfrm>
          <a:off x="4638675" y="2914650"/>
          <a:ext cx="5349251" cy="609601"/>
        </a:xfrm>
        <a:prstGeom prst="rect">
          <a:avLst/>
        </a:prstGeom>
      </xdr:spPr>
    </xdr:pic>
    <xdr:clientData/>
  </xdr:twoCellAnchor>
  <xdr:twoCellAnchor editAs="oneCell">
    <xdr:from>
      <xdr:col>5</xdr:col>
      <xdr:colOff>0</xdr:colOff>
      <xdr:row>19</xdr:row>
      <xdr:rowOff>0</xdr:rowOff>
    </xdr:from>
    <xdr:to>
      <xdr:col>12</xdr:col>
      <xdr:colOff>548651</xdr:colOff>
      <xdr:row>22</xdr:row>
      <xdr:rowOff>62866</xdr:rowOff>
    </xdr:to>
    <xdr:pic>
      <xdr:nvPicPr>
        <xdr:cNvPr id="7" name="Picture 6">
          <a:extLst>
            <a:ext uri="{FF2B5EF4-FFF2-40B4-BE49-F238E27FC236}">
              <a16:creationId xmlns:a16="http://schemas.microsoft.com/office/drawing/2014/main" id="{07E2F421-7C0D-8284-0DF8-E12F6C55B4BB}"/>
            </a:ext>
          </a:extLst>
        </xdr:cNvPr>
        <xdr:cNvPicPr>
          <a:picLocks noChangeAspect="1"/>
        </xdr:cNvPicPr>
      </xdr:nvPicPr>
      <xdr:blipFill>
        <a:blip xmlns:r="http://schemas.openxmlformats.org/officeDocument/2006/relationships" r:embed="rId7"/>
        <a:stretch>
          <a:fillRect/>
        </a:stretch>
      </xdr:blipFill>
      <xdr:spPr>
        <a:xfrm>
          <a:off x="4638675" y="3638550"/>
          <a:ext cx="5349251" cy="609601"/>
        </a:xfrm>
        <a:prstGeom prst="rect">
          <a:avLst/>
        </a:prstGeom>
      </xdr:spPr>
    </xdr:pic>
    <xdr:clientData/>
  </xdr:twoCellAnchor>
  <xdr:twoCellAnchor editAs="oneCell">
    <xdr:from>
      <xdr:col>5</xdr:col>
      <xdr:colOff>0</xdr:colOff>
      <xdr:row>23</xdr:row>
      <xdr:rowOff>0</xdr:rowOff>
    </xdr:from>
    <xdr:to>
      <xdr:col>12</xdr:col>
      <xdr:colOff>548651</xdr:colOff>
      <xdr:row>26</xdr:row>
      <xdr:rowOff>62866</xdr:rowOff>
    </xdr:to>
    <xdr:pic>
      <xdr:nvPicPr>
        <xdr:cNvPr id="8" name="Picture 7">
          <a:extLst>
            <a:ext uri="{FF2B5EF4-FFF2-40B4-BE49-F238E27FC236}">
              <a16:creationId xmlns:a16="http://schemas.microsoft.com/office/drawing/2014/main" id="{2EE10998-3447-918F-7D7A-7CB7A321B15B}"/>
            </a:ext>
          </a:extLst>
        </xdr:cNvPr>
        <xdr:cNvPicPr>
          <a:picLocks noChangeAspect="1"/>
        </xdr:cNvPicPr>
      </xdr:nvPicPr>
      <xdr:blipFill>
        <a:blip xmlns:r="http://schemas.openxmlformats.org/officeDocument/2006/relationships" r:embed="rId8"/>
        <a:stretch>
          <a:fillRect/>
        </a:stretch>
      </xdr:blipFill>
      <xdr:spPr>
        <a:xfrm>
          <a:off x="4638675" y="4362450"/>
          <a:ext cx="5349251" cy="609601"/>
        </a:xfrm>
        <a:prstGeom prst="rect">
          <a:avLst/>
        </a:prstGeom>
      </xdr:spPr>
    </xdr:pic>
    <xdr:clientData/>
  </xdr:twoCellAnchor>
  <xdr:twoCellAnchor editAs="oneCell">
    <xdr:from>
      <xdr:col>5</xdr:col>
      <xdr:colOff>0</xdr:colOff>
      <xdr:row>27</xdr:row>
      <xdr:rowOff>0</xdr:rowOff>
    </xdr:from>
    <xdr:to>
      <xdr:col>12</xdr:col>
      <xdr:colOff>548651</xdr:colOff>
      <xdr:row>30</xdr:row>
      <xdr:rowOff>62866</xdr:rowOff>
    </xdr:to>
    <xdr:pic>
      <xdr:nvPicPr>
        <xdr:cNvPr id="10" name="Picture 9">
          <a:extLst>
            <a:ext uri="{FF2B5EF4-FFF2-40B4-BE49-F238E27FC236}">
              <a16:creationId xmlns:a16="http://schemas.microsoft.com/office/drawing/2014/main" id="{2B7F773E-D27C-187D-57DA-CF9545ED3ECC}"/>
            </a:ext>
          </a:extLst>
        </xdr:cNvPr>
        <xdr:cNvPicPr>
          <a:picLocks noChangeAspect="1"/>
        </xdr:cNvPicPr>
      </xdr:nvPicPr>
      <xdr:blipFill>
        <a:blip xmlns:r="http://schemas.openxmlformats.org/officeDocument/2006/relationships" r:embed="rId9"/>
        <a:stretch>
          <a:fillRect/>
        </a:stretch>
      </xdr:blipFill>
      <xdr:spPr>
        <a:xfrm>
          <a:off x="4638675" y="5086350"/>
          <a:ext cx="5349251" cy="609601"/>
        </a:xfrm>
        <a:prstGeom prst="rect">
          <a:avLst/>
        </a:prstGeom>
      </xdr:spPr>
    </xdr:pic>
    <xdr:clientData/>
  </xdr:twoCellAnchor>
  <xdr:twoCellAnchor editAs="oneCell">
    <xdr:from>
      <xdr:col>5</xdr:col>
      <xdr:colOff>0</xdr:colOff>
      <xdr:row>31</xdr:row>
      <xdr:rowOff>0</xdr:rowOff>
    </xdr:from>
    <xdr:to>
      <xdr:col>12</xdr:col>
      <xdr:colOff>548651</xdr:colOff>
      <xdr:row>34</xdr:row>
      <xdr:rowOff>62866</xdr:rowOff>
    </xdr:to>
    <xdr:pic>
      <xdr:nvPicPr>
        <xdr:cNvPr id="11" name="Picture 10">
          <a:extLst>
            <a:ext uri="{FF2B5EF4-FFF2-40B4-BE49-F238E27FC236}">
              <a16:creationId xmlns:a16="http://schemas.microsoft.com/office/drawing/2014/main" id="{B13540C8-9BF3-4714-3D62-7B4993D2D2AF}"/>
            </a:ext>
          </a:extLst>
        </xdr:cNvPr>
        <xdr:cNvPicPr>
          <a:picLocks noChangeAspect="1"/>
        </xdr:cNvPicPr>
      </xdr:nvPicPr>
      <xdr:blipFill>
        <a:blip xmlns:r="http://schemas.openxmlformats.org/officeDocument/2006/relationships" r:embed="rId10"/>
        <a:stretch>
          <a:fillRect/>
        </a:stretch>
      </xdr:blipFill>
      <xdr:spPr>
        <a:xfrm>
          <a:off x="4638675" y="5810250"/>
          <a:ext cx="5349251" cy="609601"/>
        </a:xfrm>
        <a:prstGeom prst="rect">
          <a:avLst/>
        </a:prstGeom>
      </xdr:spPr>
    </xdr:pic>
    <xdr:clientData/>
  </xdr:twoCellAnchor>
  <xdr:twoCellAnchor editAs="oneCell">
    <xdr:from>
      <xdr:col>5</xdr:col>
      <xdr:colOff>0</xdr:colOff>
      <xdr:row>35</xdr:row>
      <xdr:rowOff>0</xdr:rowOff>
    </xdr:from>
    <xdr:to>
      <xdr:col>12</xdr:col>
      <xdr:colOff>548651</xdr:colOff>
      <xdr:row>38</xdr:row>
      <xdr:rowOff>62866</xdr:rowOff>
    </xdr:to>
    <xdr:pic>
      <xdr:nvPicPr>
        <xdr:cNvPr id="12" name="Picture 11">
          <a:extLst>
            <a:ext uri="{FF2B5EF4-FFF2-40B4-BE49-F238E27FC236}">
              <a16:creationId xmlns:a16="http://schemas.microsoft.com/office/drawing/2014/main" id="{F6FC6F42-0B77-6A33-BD11-CBEB89536FB0}"/>
            </a:ext>
          </a:extLst>
        </xdr:cNvPr>
        <xdr:cNvPicPr>
          <a:picLocks noChangeAspect="1"/>
        </xdr:cNvPicPr>
      </xdr:nvPicPr>
      <xdr:blipFill>
        <a:blip xmlns:r="http://schemas.openxmlformats.org/officeDocument/2006/relationships" r:embed="rId11"/>
        <a:stretch>
          <a:fillRect/>
        </a:stretch>
      </xdr:blipFill>
      <xdr:spPr>
        <a:xfrm>
          <a:off x="4638675" y="6534150"/>
          <a:ext cx="5349251" cy="609601"/>
        </a:xfrm>
        <a:prstGeom prst="rect">
          <a:avLst/>
        </a:prstGeom>
      </xdr:spPr>
    </xdr:pic>
    <xdr:clientData/>
  </xdr:twoCellAnchor>
  <xdr:twoCellAnchor editAs="oneCell">
    <xdr:from>
      <xdr:col>5</xdr:col>
      <xdr:colOff>0</xdr:colOff>
      <xdr:row>39</xdr:row>
      <xdr:rowOff>0</xdr:rowOff>
    </xdr:from>
    <xdr:to>
      <xdr:col>12</xdr:col>
      <xdr:colOff>548651</xdr:colOff>
      <xdr:row>42</xdr:row>
      <xdr:rowOff>62866</xdr:rowOff>
    </xdr:to>
    <xdr:pic>
      <xdr:nvPicPr>
        <xdr:cNvPr id="14" name="Picture 13">
          <a:extLst>
            <a:ext uri="{FF2B5EF4-FFF2-40B4-BE49-F238E27FC236}">
              <a16:creationId xmlns:a16="http://schemas.microsoft.com/office/drawing/2014/main" id="{2D0B2102-5C0B-0B3A-176D-EDFC96E7DD6A}"/>
            </a:ext>
          </a:extLst>
        </xdr:cNvPr>
        <xdr:cNvPicPr>
          <a:picLocks noChangeAspect="1"/>
        </xdr:cNvPicPr>
      </xdr:nvPicPr>
      <xdr:blipFill>
        <a:blip xmlns:r="http://schemas.openxmlformats.org/officeDocument/2006/relationships" r:embed="rId12"/>
        <a:stretch>
          <a:fillRect/>
        </a:stretch>
      </xdr:blipFill>
      <xdr:spPr>
        <a:xfrm>
          <a:off x="4638675" y="7258050"/>
          <a:ext cx="5349251" cy="609601"/>
        </a:xfrm>
        <a:prstGeom prst="rect">
          <a:avLst/>
        </a:prstGeom>
      </xdr:spPr>
    </xdr:pic>
    <xdr:clientData/>
  </xdr:twoCellAnchor>
  <xdr:twoCellAnchor editAs="oneCell">
    <xdr:from>
      <xdr:col>5</xdr:col>
      <xdr:colOff>0</xdr:colOff>
      <xdr:row>11</xdr:row>
      <xdr:rowOff>0</xdr:rowOff>
    </xdr:from>
    <xdr:to>
      <xdr:col>12</xdr:col>
      <xdr:colOff>548651</xdr:colOff>
      <xdr:row>14</xdr:row>
      <xdr:rowOff>62866</xdr:rowOff>
    </xdr:to>
    <xdr:pic>
      <xdr:nvPicPr>
        <xdr:cNvPr id="15" name="Picture 14">
          <a:extLst>
            <a:ext uri="{FF2B5EF4-FFF2-40B4-BE49-F238E27FC236}">
              <a16:creationId xmlns:a16="http://schemas.microsoft.com/office/drawing/2014/main" id="{EE20100C-2251-453F-ACF6-8FE426D5E155}"/>
            </a:ext>
          </a:extLst>
        </xdr:cNvPr>
        <xdr:cNvPicPr>
          <a:picLocks noChangeAspect="1"/>
        </xdr:cNvPicPr>
      </xdr:nvPicPr>
      <xdr:blipFill>
        <a:blip xmlns:r="http://schemas.openxmlformats.org/officeDocument/2006/relationships" r:embed="rId13"/>
        <a:stretch>
          <a:fillRect/>
        </a:stretch>
      </xdr:blipFill>
      <xdr:spPr>
        <a:xfrm>
          <a:off x="4638675" y="2190750"/>
          <a:ext cx="5349251" cy="6096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42</xdr:row>
          <xdr:rowOff>28575</xdr:rowOff>
        </xdr:from>
        <xdr:to>
          <xdr:col>12</xdr:col>
          <xdr:colOff>215265</xdr:colOff>
          <xdr:row>55</xdr:row>
          <xdr:rowOff>53340</xdr:rowOff>
        </xdr:to>
        <xdr:pic>
          <xdr:nvPicPr>
            <xdr:cNvPr id="16" name="Picture 15">
              <a:extLst>
                <a:ext uri="{FF2B5EF4-FFF2-40B4-BE49-F238E27FC236}">
                  <a16:creationId xmlns:a16="http://schemas.microsoft.com/office/drawing/2014/main" id="{AE42246B-F647-A861-9C3D-9BDA8563D8F3}"/>
                </a:ext>
              </a:extLst>
            </xdr:cNvPr>
            <xdr:cNvPicPr>
              <a:picLocks noChangeAspect="1" noChangeArrowheads="1"/>
              <a:extLst>
                <a:ext uri="{84589F7E-364E-4C9E-8A38-B11213B215E9}">
                  <a14:cameraTool cellRange="'Panneau FTV'!$J$53:$S$65" spid="_x0000_s1247"/>
                </a:ext>
              </a:extLst>
            </xdr:cNvPicPr>
          </xdr:nvPicPr>
          <xdr:blipFill>
            <a:blip xmlns:r="http://schemas.openxmlformats.org/officeDocument/2006/relationships" r:embed="rId14"/>
            <a:srcRect/>
            <a:stretch>
              <a:fillRect/>
            </a:stretch>
          </xdr:blipFill>
          <xdr:spPr bwMode="auto">
            <a:xfrm>
              <a:off x="38100" y="7829550"/>
              <a:ext cx="9620250" cy="2371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1171575</xdr:colOff>
      <xdr:row>58</xdr:row>
      <xdr:rowOff>43816</xdr:rowOff>
    </xdr:from>
    <xdr:to>
      <xdr:col>1</xdr:col>
      <xdr:colOff>1000125</xdr:colOff>
      <xdr:row>66</xdr:row>
      <xdr:rowOff>123826</xdr:rowOff>
    </xdr:to>
    <xdr:pic>
      <xdr:nvPicPr>
        <xdr:cNvPr id="2" name="Picture 1">
          <a:extLst>
            <a:ext uri="{FF2B5EF4-FFF2-40B4-BE49-F238E27FC236}">
              <a16:creationId xmlns:a16="http://schemas.microsoft.com/office/drawing/2014/main" id="{A216B728-A989-42EF-A61C-76FCF2F5B32C}"/>
            </a:ext>
          </a:extLst>
        </xdr:cNvPr>
        <xdr:cNvPicPr>
          <a:picLocks noChangeAspect="1"/>
        </xdr:cNvPicPr>
      </xdr:nvPicPr>
      <xdr:blipFill rotWithShape="1">
        <a:blip xmlns:r="http://schemas.openxmlformats.org/officeDocument/2006/relationships" r:embed="rId15"/>
        <a:srcRect l="16332" t="10486" r="69291" b="50525"/>
        <a:stretch>
          <a:fillRect/>
        </a:stretch>
      </xdr:blipFill>
      <xdr:spPr>
        <a:xfrm>
          <a:off x="1171575" y="11007091"/>
          <a:ext cx="1171575" cy="1527810"/>
        </a:xfrm>
        <a:prstGeom prst="rect">
          <a:avLst/>
        </a:prstGeom>
      </xdr:spPr>
    </xdr:pic>
    <xdr:clientData/>
  </xdr:twoCellAnchor>
  <xdr:twoCellAnchor editAs="oneCell">
    <xdr:from>
      <xdr:col>5</xdr:col>
      <xdr:colOff>36195</xdr:colOff>
      <xdr:row>57</xdr:row>
      <xdr:rowOff>236221</xdr:rowOff>
    </xdr:from>
    <xdr:to>
      <xdr:col>6</xdr:col>
      <xdr:colOff>516255</xdr:colOff>
      <xdr:row>66</xdr:row>
      <xdr:rowOff>64771</xdr:rowOff>
    </xdr:to>
    <xdr:pic>
      <xdr:nvPicPr>
        <xdr:cNvPr id="13" name="Picture 12">
          <a:extLst>
            <a:ext uri="{FF2B5EF4-FFF2-40B4-BE49-F238E27FC236}">
              <a16:creationId xmlns:a16="http://schemas.microsoft.com/office/drawing/2014/main" id="{C6CF438C-B0C3-4D14-9D77-6818A767D1DC}"/>
            </a:ext>
          </a:extLst>
        </xdr:cNvPr>
        <xdr:cNvPicPr>
          <a:picLocks noChangeAspect="1"/>
        </xdr:cNvPicPr>
      </xdr:nvPicPr>
      <xdr:blipFill rotWithShape="1">
        <a:blip xmlns:r="http://schemas.openxmlformats.org/officeDocument/2006/relationships" r:embed="rId15"/>
        <a:srcRect l="53214" t="8153" r="32409" b="52858"/>
        <a:stretch>
          <a:fillRect/>
        </a:stretch>
      </xdr:blipFill>
      <xdr:spPr>
        <a:xfrm>
          <a:off x="4674870" y="10942321"/>
          <a:ext cx="1165860" cy="1514475"/>
        </a:xfrm>
        <a:prstGeom prst="rect">
          <a:avLst/>
        </a:prstGeom>
      </xdr:spPr>
    </xdr:pic>
    <xdr:clientData/>
  </xdr:twoCellAnchor>
  <xdr:twoCellAnchor editAs="oneCell">
    <xdr:from>
      <xdr:col>9</xdr:col>
      <xdr:colOff>340995</xdr:colOff>
      <xdr:row>58</xdr:row>
      <xdr:rowOff>20956</xdr:rowOff>
    </xdr:from>
    <xdr:to>
      <xdr:col>11</xdr:col>
      <xdr:colOff>177165</xdr:colOff>
      <xdr:row>66</xdr:row>
      <xdr:rowOff>85726</xdr:rowOff>
    </xdr:to>
    <xdr:pic>
      <xdr:nvPicPr>
        <xdr:cNvPr id="17" name="Picture 16">
          <a:extLst>
            <a:ext uri="{FF2B5EF4-FFF2-40B4-BE49-F238E27FC236}">
              <a16:creationId xmlns:a16="http://schemas.microsoft.com/office/drawing/2014/main" id="{FD0BC62B-AB2D-4D3F-A7EB-DB192245FC40}"/>
            </a:ext>
          </a:extLst>
        </xdr:cNvPr>
        <xdr:cNvPicPr>
          <a:picLocks noChangeAspect="1"/>
        </xdr:cNvPicPr>
      </xdr:nvPicPr>
      <xdr:blipFill rotWithShape="1">
        <a:blip xmlns:r="http://schemas.openxmlformats.org/officeDocument/2006/relationships" r:embed="rId15"/>
        <a:srcRect l="87507" t="7370" r="-1884" b="53641"/>
        <a:stretch>
          <a:fillRect/>
        </a:stretch>
      </xdr:blipFill>
      <xdr:spPr>
        <a:xfrm>
          <a:off x="7722870" y="10984231"/>
          <a:ext cx="1207770" cy="1512570"/>
        </a:xfrm>
        <a:prstGeom prst="rect">
          <a:avLst/>
        </a:prstGeom>
      </xdr:spPr>
    </xdr:pic>
    <xdr:clientData/>
  </xdr:twoCellAnchor>
  <xdr:twoCellAnchor editAs="oneCell">
    <xdr:from>
      <xdr:col>0</xdr:col>
      <xdr:colOff>1043940</xdr:colOff>
      <xdr:row>67</xdr:row>
      <xdr:rowOff>236221</xdr:rowOff>
    </xdr:from>
    <xdr:to>
      <xdr:col>1</xdr:col>
      <xdr:colOff>874395</xdr:colOff>
      <xdr:row>76</xdr:row>
      <xdr:rowOff>81916</xdr:rowOff>
    </xdr:to>
    <xdr:pic>
      <xdr:nvPicPr>
        <xdr:cNvPr id="20" name="Picture 19">
          <a:extLst>
            <a:ext uri="{FF2B5EF4-FFF2-40B4-BE49-F238E27FC236}">
              <a16:creationId xmlns:a16="http://schemas.microsoft.com/office/drawing/2014/main" id="{A316709E-C179-4700-ABB4-AC02B9E51E96}"/>
            </a:ext>
          </a:extLst>
        </xdr:cNvPr>
        <xdr:cNvPicPr>
          <a:picLocks noChangeAspect="1"/>
        </xdr:cNvPicPr>
      </xdr:nvPicPr>
      <xdr:blipFill rotWithShape="1">
        <a:blip xmlns:r="http://schemas.openxmlformats.org/officeDocument/2006/relationships" r:embed="rId15"/>
        <a:srcRect l="16715" t="61085" r="68908" b="-74"/>
        <a:stretch>
          <a:fillRect/>
        </a:stretch>
      </xdr:blipFill>
      <xdr:spPr>
        <a:xfrm>
          <a:off x="1043940" y="12837796"/>
          <a:ext cx="1173480" cy="1531620"/>
        </a:xfrm>
        <a:prstGeom prst="rect">
          <a:avLst/>
        </a:prstGeom>
      </xdr:spPr>
    </xdr:pic>
    <xdr:clientData/>
  </xdr:twoCellAnchor>
  <xdr:twoCellAnchor editAs="oneCell">
    <xdr:from>
      <xdr:col>5</xdr:col>
      <xdr:colOff>53340</xdr:colOff>
      <xdr:row>68</xdr:row>
      <xdr:rowOff>55246</xdr:rowOff>
    </xdr:from>
    <xdr:to>
      <xdr:col>6</xdr:col>
      <xdr:colOff>542925</xdr:colOff>
      <xdr:row>76</xdr:row>
      <xdr:rowOff>135256</xdr:rowOff>
    </xdr:to>
    <xdr:pic>
      <xdr:nvPicPr>
        <xdr:cNvPr id="21" name="Picture 20">
          <a:extLst>
            <a:ext uri="{FF2B5EF4-FFF2-40B4-BE49-F238E27FC236}">
              <a16:creationId xmlns:a16="http://schemas.microsoft.com/office/drawing/2014/main" id="{C960684E-5320-4BD8-AB5D-D7A396DCD963}"/>
            </a:ext>
          </a:extLst>
        </xdr:cNvPr>
        <xdr:cNvPicPr>
          <a:picLocks noChangeAspect="1"/>
        </xdr:cNvPicPr>
      </xdr:nvPicPr>
      <xdr:blipFill rotWithShape="1">
        <a:blip xmlns:r="http://schemas.openxmlformats.org/officeDocument/2006/relationships" r:embed="rId15"/>
        <a:srcRect l="53881" t="60055" r="31742" b="956"/>
        <a:stretch>
          <a:fillRect/>
        </a:stretch>
      </xdr:blipFill>
      <xdr:spPr>
        <a:xfrm>
          <a:off x="4692015" y="12913996"/>
          <a:ext cx="1175385" cy="1527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320040</xdr:colOff>
      <xdr:row>3</xdr:row>
      <xdr:rowOff>98479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609600</xdr:colOff>
      <xdr:row>7</xdr:row>
      <xdr:rowOff>142875</xdr:rowOff>
    </xdr:from>
    <xdr:to>
      <xdr:col>10</xdr:col>
      <xdr:colOff>440055</xdr:colOff>
      <xdr:row>13</xdr:row>
      <xdr:rowOff>20955</xdr:rowOff>
    </xdr:to>
    <xdr:pic>
      <xdr:nvPicPr>
        <xdr:cNvPr id="4" name="Picture 3">
          <a:extLst>
            <a:ext uri="{FF2B5EF4-FFF2-40B4-BE49-F238E27FC236}">
              <a16:creationId xmlns:a16="http://schemas.microsoft.com/office/drawing/2014/main" id="{E2E0D09A-C4A7-4621-9589-0FBBC12D9A1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581" t="17465" r="8747" b="68170"/>
        <a:stretch>
          <a:fillRect/>
        </a:stretch>
      </xdr:blipFill>
      <xdr:spPr>
        <a:xfrm>
          <a:off x="5419725" y="1628775"/>
          <a:ext cx="4010025" cy="1009650"/>
        </a:xfrm>
        <a:prstGeom prst="rect">
          <a:avLst/>
        </a:prstGeom>
      </xdr:spPr>
    </xdr:pic>
    <xdr:clientData/>
  </xdr:twoCellAnchor>
  <xdr:twoCellAnchor editAs="oneCell">
    <xdr:from>
      <xdr:col>3</xdr:col>
      <xdr:colOff>333375</xdr:colOff>
      <xdr:row>3</xdr:row>
      <xdr:rowOff>47625</xdr:rowOff>
    </xdr:from>
    <xdr:to>
      <xdr:col>5</xdr:col>
      <xdr:colOff>533401</xdr:colOff>
      <xdr:row>17</xdr:row>
      <xdr:rowOff>133350</xdr:rowOff>
    </xdr:to>
    <xdr:pic>
      <xdr:nvPicPr>
        <xdr:cNvPr id="6" name="Picture 5">
          <a:extLst>
            <a:ext uri="{FF2B5EF4-FFF2-40B4-BE49-F238E27FC236}">
              <a16:creationId xmlns:a16="http://schemas.microsoft.com/office/drawing/2014/main" id="{D3486161-5FB8-4D71-A1A6-6E8163041D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5152" r="72759" b="56268"/>
        <a:stretch>
          <a:fillRect/>
        </a:stretch>
      </xdr:blipFill>
      <xdr:spPr>
        <a:xfrm>
          <a:off x="3600450" y="781050"/>
          <a:ext cx="1743076" cy="2695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593449</xdr:colOff>
      <xdr:row>7</xdr:row>
      <xdr:rowOff>34358</xdr:rowOff>
    </xdr:from>
    <xdr:to>
      <xdr:col>17</xdr:col>
      <xdr:colOff>450574</xdr:colOff>
      <xdr:row>13</xdr:row>
      <xdr:rowOff>183253</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b="26643"/>
        <a:stretch>
          <a:fillRect/>
        </a:stretch>
      </xdr:blipFill>
      <xdr:spPr>
        <a:xfrm>
          <a:off x="12893123" y="1516945"/>
          <a:ext cx="2441299" cy="1275330"/>
        </a:xfrm>
        <a:prstGeom prst="rect">
          <a:avLst/>
        </a:prstGeom>
      </xdr:spPr>
    </xdr:pic>
    <xdr:clientData/>
  </xdr:twoCellAnchor>
  <xdr:twoCellAnchor editAs="oneCell">
    <xdr:from>
      <xdr:col>17</xdr:col>
      <xdr:colOff>35582</xdr:colOff>
      <xdr:row>10</xdr:row>
      <xdr:rowOff>92830</xdr:rowOff>
    </xdr:from>
    <xdr:to>
      <xdr:col>21</xdr:col>
      <xdr:colOff>25675</xdr:colOff>
      <xdr:row>17</xdr:row>
      <xdr:rowOff>134155</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919430" y="2138634"/>
          <a:ext cx="4454419" cy="1349978"/>
        </a:xfrm>
        <a:prstGeom prst="rect">
          <a:avLst/>
        </a:prstGeom>
      </xdr:spPr>
    </xdr:pic>
    <xdr:clientData/>
  </xdr:twoCellAnchor>
  <xdr:twoCellAnchor editAs="oneCell">
    <xdr:from>
      <xdr:col>3</xdr:col>
      <xdr:colOff>295275</xdr:colOff>
      <xdr:row>4</xdr:row>
      <xdr:rowOff>1</xdr:rowOff>
    </xdr:from>
    <xdr:to>
      <xdr:col>6</xdr:col>
      <xdr:colOff>723900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809625</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493"/>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624253</xdr:colOff>
      <xdr:row>4</xdr:row>
      <xdr:rowOff>133351</xdr:rowOff>
    </xdr:from>
    <xdr:to>
      <xdr:col>18</xdr:col>
      <xdr:colOff>407459</xdr:colOff>
      <xdr:row>12</xdr:row>
      <xdr:rowOff>114301</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b="22236"/>
        <a:stretch>
          <a:fillRect/>
        </a:stretch>
      </xdr:blipFill>
      <xdr:spPr>
        <a:xfrm>
          <a:off x="13835428" y="1047751"/>
          <a:ext cx="2364481" cy="1485900"/>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547"/>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xdr:row>
          <xdr:rowOff>95250</xdr:rowOff>
        </xdr:from>
        <xdr:to>
          <xdr:col>10</xdr:col>
          <xdr:colOff>314325</xdr:colOff>
          <xdr:row>17</xdr:row>
          <xdr:rowOff>38100</xdr:rowOff>
        </xdr:to>
        <xdr:pic>
          <xdr:nvPicPr>
            <xdr:cNvPr id="5397" name="Picture 6">
              <a:extLst>
                <a:ext uri="{FF2B5EF4-FFF2-40B4-BE49-F238E27FC236}">
                  <a16:creationId xmlns:a16="http://schemas.microsoft.com/office/drawing/2014/main" id="{21F35B0A-6758-5E23-530A-9D97BFBF7E03}"/>
                </a:ext>
              </a:extLst>
            </xdr:cNvPr>
            <xdr:cNvPicPr>
              <a:picLocks noChangeAspect="1" noChangeArrowheads="1"/>
              <a:extLst>
                <a:ext uri="{84589F7E-364E-4C9E-8A38-B11213B215E9}">
                  <a14:cameraTool cellRange="List_Values!$D$11:$E$16" spid="_x0000_s5548"/>
                </a:ext>
              </a:extLst>
            </xdr:cNvPicPr>
          </xdr:nvPicPr>
          <xdr:blipFill>
            <a:blip xmlns:r="http://schemas.openxmlformats.org/officeDocument/2006/relationships" r:embed="rId7"/>
            <a:srcRect/>
            <a:stretch>
              <a:fillRect/>
            </a:stretch>
          </xdr:blipFill>
          <xdr:spPr bwMode="auto">
            <a:xfrm>
              <a:off x="6391275" y="2143125"/>
              <a:ext cx="2857500" cy="1247775"/>
            </a:xfrm>
            <a:prstGeom prst="rect">
              <a:avLst/>
            </a:prstGeom>
            <a:solidFill>
              <a:srgbClr val="FFFFFF" mc:Ignorable="a14" a14:legacySpreadsheetColorIndex="9"/>
            </a:solidFill>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507310</xdr:colOff>
      <xdr:row>6</xdr:row>
      <xdr:rowOff>27295</xdr:rowOff>
    </xdr:from>
    <xdr:to>
      <xdr:col>17</xdr:col>
      <xdr:colOff>590135</xdr:colOff>
      <xdr:row>13</xdr:row>
      <xdr:rowOff>114301</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b="26241"/>
        <a:stretch>
          <a:fillRect/>
        </a:stretch>
      </xdr:blipFill>
      <xdr:spPr>
        <a:xfrm>
          <a:off x="12908860" y="1322695"/>
          <a:ext cx="2664100" cy="1401456"/>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502"/>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497785</xdr:colOff>
      <xdr:row>6</xdr:row>
      <xdr:rowOff>8244</xdr:rowOff>
    </xdr:from>
    <xdr:to>
      <xdr:col>17</xdr:col>
      <xdr:colOff>580610</xdr:colOff>
      <xdr:row>13</xdr:row>
      <xdr:rowOff>133349</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b="24621"/>
        <a:stretch>
          <a:fillRect/>
        </a:stretch>
      </xdr:blipFill>
      <xdr:spPr>
        <a:xfrm>
          <a:off x="12899335" y="1303644"/>
          <a:ext cx="2664100" cy="1439555"/>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546"/>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572327</xdr:colOff>
      <xdr:row>6</xdr:row>
      <xdr:rowOff>118113</xdr:rowOff>
    </xdr:from>
    <xdr:to>
      <xdr:col>17</xdr:col>
      <xdr:colOff>453473</xdr:colOff>
      <xdr:row>13</xdr:row>
      <xdr:rowOff>133351</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b="24866"/>
        <a:stretch>
          <a:fillRect/>
        </a:stretch>
      </xdr:blipFill>
      <xdr:spPr>
        <a:xfrm>
          <a:off x="13059602" y="1413513"/>
          <a:ext cx="2462421" cy="1329688"/>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4"/>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5"/>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30814"/>
                </a:ext>
              </a:extLst>
            </xdr:cNvPicPr>
          </xdr:nvPicPr>
          <xdr:blipFill>
            <a:blip xmlns:r="http://schemas.openxmlformats.org/officeDocument/2006/relationships" r:embed="rId7"/>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723900</xdr:colOff>
      <xdr:row>40</xdr:row>
      <xdr:rowOff>95249</xdr:rowOff>
    </xdr:from>
    <xdr:to>
      <xdr:col>17</xdr:col>
      <xdr:colOff>261856</xdr:colOff>
      <xdr:row>48</xdr:row>
      <xdr:rowOff>114300</xdr:rowOff>
    </xdr:to>
    <xdr:grpSp>
      <xdr:nvGrpSpPr>
        <xdr:cNvPr id="23" name="Group 22">
          <a:extLst>
            <a:ext uri="{FF2B5EF4-FFF2-40B4-BE49-F238E27FC236}">
              <a16:creationId xmlns:a16="http://schemas.microsoft.com/office/drawing/2014/main" id="{386BAFE6-259E-54AC-51E0-96B75233A18B}"/>
            </a:ext>
          </a:extLst>
        </xdr:cNvPr>
        <xdr:cNvGrpSpPr/>
      </xdr:nvGrpSpPr>
      <xdr:grpSpPr>
        <a:xfrm>
          <a:off x="8848725" y="7886699"/>
          <a:ext cx="6481681" cy="1466851"/>
          <a:chOff x="8867775" y="7839074"/>
          <a:chExt cx="6481681" cy="1466851"/>
        </a:xfrm>
      </xdr:grpSpPr>
      <xdr:grpSp>
        <xdr:nvGrpSpPr>
          <xdr:cNvPr id="14" name="Group 13">
            <a:extLst>
              <a:ext uri="{FF2B5EF4-FFF2-40B4-BE49-F238E27FC236}">
                <a16:creationId xmlns:a16="http://schemas.microsoft.com/office/drawing/2014/main" id="{D8993B7C-1287-C7D9-9A32-F98CBD935EF7}"/>
              </a:ext>
            </a:extLst>
          </xdr:cNvPr>
          <xdr:cNvGrpSpPr/>
        </xdr:nvGrpSpPr>
        <xdr:grpSpPr>
          <a:xfrm>
            <a:off x="8867775" y="7839074"/>
            <a:ext cx="6481681" cy="1466851"/>
            <a:chOff x="10963275" y="7372349"/>
            <a:chExt cx="6481681" cy="1466851"/>
          </a:xfrm>
        </xdr:grpSpPr>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49"/>
              <a:ext cx="6481681" cy="1466851"/>
            </a:xfrm>
            <a:prstGeom prst="rect">
              <a:avLst/>
            </a:prstGeom>
          </xdr:spPr>
        </xdr:pic>
        <xdr:sp macro="" textlink="">
          <xdr:nvSpPr>
            <xdr:cNvPr id="3" name="TextBox 2">
              <a:extLst>
                <a:ext uri="{FF2B5EF4-FFF2-40B4-BE49-F238E27FC236}">
                  <a16:creationId xmlns:a16="http://schemas.microsoft.com/office/drawing/2014/main" id="{58CB5F0F-4DA8-2FAB-5FA3-B1EFE91C8813}"/>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4" name="TextBox 3">
              <a:extLst>
                <a:ext uri="{FF2B5EF4-FFF2-40B4-BE49-F238E27FC236}">
                  <a16:creationId xmlns:a16="http://schemas.microsoft.com/office/drawing/2014/main" id="{B4C59193-7111-496A-AA27-B2CD2F0F561B}"/>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0" name="TextBox 9">
              <a:extLst>
                <a:ext uri="{FF2B5EF4-FFF2-40B4-BE49-F238E27FC236}">
                  <a16:creationId xmlns:a16="http://schemas.microsoft.com/office/drawing/2014/main" id="{A624B572-4753-43EF-82F3-5F0BA5137B75}"/>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2561C1B5-F332-C553-8878-0156B3EACB8A}"/>
                  </a:ext>
                </a:extLst>
              </xdr:cNvPr>
              <xdr:cNvPicPr>
                <a:picLocks noChangeAspect="1" noChangeArrowheads="1"/>
                <a:extLst>
                  <a:ext uri="{84589F7E-364E-4C9E-8A38-B11213B215E9}">
                    <a14:cameraTool cellRange="List_Values!$D$49" spid="_x0000_s30815"/>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A2FD845C-11EE-064A-C78F-37AA3C1AE7B8}"/>
                  </a:ext>
                </a:extLst>
              </xdr:cNvPr>
              <xdr:cNvPicPr>
                <a:picLocks noChangeAspect="1" noChangeArrowheads="1"/>
                <a:extLst>
                  <a:ext uri="{84589F7E-364E-4C9E-8A38-B11213B215E9}">
                    <a14:cameraTool cellRange="List_Values!$D$50" spid="_x0000_s30816"/>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91614330-9BFC-EEDA-771A-6396F3DF89DF}"/>
                  </a:ext>
                </a:extLst>
              </xdr:cNvPr>
              <xdr:cNvPicPr>
                <a:picLocks noChangeAspect="1" noChangeArrowheads="1"/>
                <a:extLst>
                  <a:ext uri="{84589F7E-364E-4C9E-8A38-B11213B215E9}">
                    <a14:cameraTool cellRange="List_Values!$G$50:$H$50" spid="_x0000_s30817"/>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8F17BD64-DC28-4607-8B63-69659DF3CBB2}"/>
                  </a:ext>
                </a:extLst>
              </xdr:cNvPr>
              <xdr:cNvPicPr>
                <a:picLocks noChangeAspect="1" noChangeArrowheads="1"/>
                <a:extLst>
                  <a:ext uri="{84589F7E-364E-4C9E-8A38-B11213B215E9}">
                    <a14:cameraTool cellRange="List_Values!$G$50:$H$50" spid="_x0000_s30818"/>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98144BDD-6098-012D-C4A5-079C71AC9539}"/>
                  </a:ext>
                </a:extLst>
              </xdr:cNvPr>
              <xdr:cNvPicPr>
                <a:picLocks noChangeAspect="1" noChangeArrowheads="1"/>
                <a:extLst>
                  <a:ext uri="{84589F7E-364E-4C9E-8A38-B11213B215E9}">
                    <a14:cameraTool cellRange="List_Values!$G$49:$H$49" spid="_x0000_s30819"/>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786" name="Picture 8">
              <a:extLst>
                <a:ext uri="{FF2B5EF4-FFF2-40B4-BE49-F238E27FC236}">
                  <a16:creationId xmlns:a16="http://schemas.microsoft.com/office/drawing/2014/main" id="{A31FEC11-E165-72CC-E950-D4E10C3FDC00}"/>
                </a:ext>
              </a:extLst>
            </xdr:cNvPr>
            <xdr:cNvPicPr>
              <a:picLocks noChangeAspect="1" noChangeArrowheads="1"/>
              <a:extLst>
                <a:ext uri="{84589F7E-364E-4C9E-8A38-B11213B215E9}">
                  <a14:cameraTool cellRange="List_Values!$D$34:$E$39" spid="_x0000_s30820"/>
                </a:ext>
              </a:extLst>
            </xdr:cNvPicPr>
          </xdr:nvPicPr>
          <xdr:blipFill>
            <a:blip xmlns:r="http://schemas.openxmlformats.org/officeDocument/2006/relationships" r:embed="rId7"/>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787" name="Picture 15">
              <a:extLst>
                <a:ext uri="{FF2B5EF4-FFF2-40B4-BE49-F238E27FC236}">
                  <a16:creationId xmlns:a16="http://schemas.microsoft.com/office/drawing/2014/main" id="{6F89149F-A9E6-8D4A-7170-3569390316FA}"/>
                </a:ext>
              </a:extLst>
            </xdr:cNvPr>
            <xdr:cNvPicPr>
              <a:picLocks noChangeAspect="1" noChangeArrowheads="1"/>
              <a:extLst>
                <a:ext uri="{84589F7E-364E-4C9E-8A38-B11213B215E9}">
                  <a14:cameraTool cellRange="List_Values!$D$49" spid="_x0000_s30821"/>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788" name="Picture 16">
              <a:extLst>
                <a:ext uri="{FF2B5EF4-FFF2-40B4-BE49-F238E27FC236}">
                  <a16:creationId xmlns:a16="http://schemas.microsoft.com/office/drawing/2014/main" id="{0073DF3F-E6D5-8CEB-325F-1BB4EA512CB6}"/>
                </a:ext>
              </a:extLst>
            </xdr:cNvPr>
            <xdr:cNvPicPr>
              <a:picLocks noChangeAspect="1" noChangeArrowheads="1"/>
              <a:extLst>
                <a:ext uri="{84589F7E-364E-4C9E-8A38-B11213B215E9}">
                  <a14:cameraTool cellRange="List_Values!$D$50" spid="_x0000_s30822"/>
                </a:ext>
              </a:extLst>
            </xdr:cNvPicPr>
          </xdr:nvPicPr>
          <xdr:blipFill>
            <a:blip xmlns:r="http://schemas.openxmlformats.org/officeDocument/2006/relationships" r:embed="rId10"/>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789" name="Picture 19">
              <a:extLst>
                <a:ext uri="{FF2B5EF4-FFF2-40B4-BE49-F238E27FC236}">
                  <a16:creationId xmlns:a16="http://schemas.microsoft.com/office/drawing/2014/main" id="{8F89B431-FCB6-E2A0-3882-D80A473AC8B6}"/>
                </a:ext>
              </a:extLst>
            </xdr:cNvPr>
            <xdr:cNvPicPr>
              <a:picLocks noChangeAspect="1" noChangeArrowheads="1"/>
              <a:extLst>
                <a:ext uri="{84589F7E-364E-4C9E-8A38-B11213B215E9}">
                  <a14:cameraTool cellRange="List_Values!$G$50:$H$50" spid="_x0000_s30823"/>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790" name="Picture 20">
              <a:extLst>
                <a:ext uri="{FF2B5EF4-FFF2-40B4-BE49-F238E27FC236}">
                  <a16:creationId xmlns:a16="http://schemas.microsoft.com/office/drawing/2014/main" id="{8AC665F8-BA38-966A-5D3A-CE17D77A89A1}"/>
                </a:ext>
              </a:extLst>
            </xdr:cNvPr>
            <xdr:cNvPicPr>
              <a:picLocks noChangeAspect="1" noChangeArrowheads="1"/>
              <a:extLst>
                <a:ext uri="{84589F7E-364E-4C9E-8A38-B11213B215E9}">
                  <a14:cameraTool cellRange="List_Values!$G$50:$H$50" spid="_x0000_s30824"/>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791" name="Picture 21">
              <a:extLst>
                <a:ext uri="{FF2B5EF4-FFF2-40B4-BE49-F238E27FC236}">
                  <a16:creationId xmlns:a16="http://schemas.microsoft.com/office/drawing/2014/main" id="{DEB260D0-9F63-A45E-1533-D4E33CD2536E}"/>
                </a:ext>
              </a:extLst>
            </xdr:cNvPr>
            <xdr:cNvPicPr>
              <a:picLocks noChangeAspect="1" noChangeArrowheads="1"/>
              <a:extLst>
                <a:ext uri="{84589F7E-364E-4C9E-8A38-B11213B215E9}">
                  <a14:cameraTool cellRange="List_Values!$G$49:$H$49" spid="_x0000_s30825"/>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46" name="Picture 8">
              <a:extLst>
                <a:ext uri="{FF2B5EF4-FFF2-40B4-BE49-F238E27FC236}">
                  <a16:creationId xmlns:a16="http://schemas.microsoft.com/office/drawing/2014/main" id="{305357E5-AE22-0A58-81F5-F8ED6595B47F}"/>
                </a:ext>
              </a:extLst>
            </xdr:cNvPr>
            <xdr:cNvPicPr>
              <a:picLocks noChangeAspect="1" noChangeArrowheads="1"/>
              <a:extLst>
                <a:ext uri="{84589F7E-364E-4C9E-8A38-B11213B215E9}">
                  <a14:cameraTool cellRange="List_Values!$D$34:$E$39" spid="_x0000_s30826"/>
                </a:ext>
              </a:extLst>
            </xdr:cNvPicPr>
          </xdr:nvPicPr>
          <xdr:blipFill>
            <a:blip xmlns:r="http://schemas.openxmlformats.org/officeDocument/2006/relationships" r:embed="rId13"/>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47" name="Picture 15">
              <a:extLst>
                <a:ext uri="{FF2B5EF4-FFF2-40B4-BE49-F238E27FC236}">
                  <a16:creationId xmlns:a16="http://schemas.microsoft.com/office/drawing/2014/main" id="{287A59BC-F6EB-8C4A-3B63-99D81D369AE1}"/>
                </a:ext>
              </a:extLst>
            </xdr:cNvPr>
            <xdr:cNvPicPr>
              <a:picLocks noChangeAspect="1" noChangeArrowheads="1"/>
              <a:extLst>
                <a:ext uri="{84589F7E-364E-4C9E-8A38-B11213B215E9}">
                  <a14:cameraTool cellRange="List_Values!$D$49" spid="_x0000_s30827"/>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48" name="Picture 16">
              <a:extLst>
                <a:ext uri="{FF2B5EF4-FFF2-40B4-BE49-F238E27FC236}">
                  <a16:creationId xmlns:a16="http://schemas.microsoft.com/office/drawing/2014/main" id="{64230918-8E86-AA7E-026A-F52AC2A872F3}"/>
                </a:ext>
              </a:extLst>
            </xdr:cNvPr>
            <xdr:cNvPicPr>
              <a:picLocks noChangeAspect="1" noChangeArrowheads="1"/>
              <a:extLst>
                <a:ext uri="{84589F7E-364E-4C9E-8A38-B11213B215E9}">
                  <a14:cameraTool cellRange="List_Values!$D$50" spid="_x0000_s30828"/>
                </a:ext>
              </a:extLst>
            </xdr:cNvPicPr>
          </xdr:nvPicPr>
          <xdr:blipFill>
            <a:blip xmlns:r="http://schemas.openxmlformats.org/officeDocument/2006/relationships" r:embed="rId14"/>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49" name="Picture 19">
              <a:extLst>
                <a:ext uri="{FF2B5EF4-FFF2-40B4-BE49-F238E27FC236}">
                  <a16:creationId xmlns:a16="http://schemas.microsoft.com/office/drawing/2014/main" id="{B9B00FD6-8D9A-8FF1-1000-EDFAED9DB9AB}"/>
                </a:ext>
              </a:extLst>
            </xdr:cNvPr>
            <xdr:cNvPicPr>
              <a:picLocks noChangeAspect="1" noChangeArrowheads="1"/>
              <a:extLst>
                <a:ext uri="{84589F7E-364E-4C9E-8A38-B11213B215E9}">
                  <a14:cameraTool cellRange="List_Values!$G$50:$H$50" spid="_x0000_s30829"/>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0" name="Picture 20">
              <a:extLst>
                <a:ext uri="{FF2B5EF4-FFF2-40B4-BE49-F238E27FC236}">
                  <a16:creationId xmlns:a16="http://schemas.microsoft.com/office/drawing/2014/main" id="{68393F1A-6B9F-A989-1E22-AD9A0C3EE577}"/>
                </a:ext>
              </a:extLst>
            </xdr:cNvPr>
            <xdr:cNvPicPr>
              <a:picLocks noChangeAspect="1" noChangeArrowheads="1"/>
              <a:extLst>
                <a:ext uri="{84589F7E-364E-4C9E-8A38-B11213B215E9}">
                  <a14:cameraTool cellRange="List_Values!$G$50:$H$50" spid="_x0000_s30830"/>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1" name="Picture 21">
              <a:extLst>
                <a:ext uri="{FF2B5EF4-FFF2-40B4-BE49-F238E27FC236}">
                  <a16:creationId xmlns:a16="http://schemas.microsoft.com/office/drawing/2014/main" id="{728741C5-8F18-DD24-C99F-54097A930C4D}"/>
                </a:ext>
              </a:extLst>
            </xdr:cNvPr>
            <xdr:cNvPicPr>
              <a:picLocks noChangeAspect="1" noChangeArrowheads="1"/>
              <a:extLst>
                <a:ext uri="{84589F7E-364E-4C9E-8A38-B11213B215E9}">
                  <a14:cameraTool cellRange="List_Values!$G$49:$H$49" spid="_x0000_s30831"/>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52" name="Picture 684">
              <a:extLst>
                <a:ext uri="{FF2B5EF4-FFF2-40B4-BE49-F238E27FC236}">
                  <a16:creationId xmlns:a16="http://schemas.microsoft.com/office/drawing/2014/main" id="{FE15F30E-AE41-D474-BB72-7552EC2780C4}"/>
                </a:ext>
              </a:extLst>
            </xdr:cNvPr>
            <xdr:cNvPicPr>
              <a:picLocks noChangeAspect="1" noChangeArrowheads="1"/>
              <a:extLst>
                <a:ext uri="{84589F7E-364E-4C9E-8A38-B11213B215E9}">
                  <a14:cameraTool cellRange="List_Values!$D$34:$E$39" spid="_x0000_s30832"/>
                </a:ext>
              </a:extLst>
            </xdr:cNvPicPr>
          </xdr:nvPicPr>
          <xdr:blipFill>
            <a:blip xmlns:r="http://schemas.openxmlformats.org/officeDocument/2006/relationships" r:embed="rId7"/>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53" name="Picture 685">
              <a:extLst>
                <a:ext uri="{FF2B5EF4-FFF2-40B4-BE49-F238E27FC236}">
                  <a16:creationId xmlns:a16="http://schemas.microsoft.com/office/drawing/2014/main" id="{ECD5CC08-1249-016A-4350-C21C95FDBB39}"/>
                </a:ext>
              </a:extLst>
            </xdr:cNvPr>
            <xdr:cNvPicPr>
              <a:picLocks noChangeAspect="1" noChangeArrowheads="1"/>
              <a:extLst>
                <a:ext uri="{84589F7E-364E-4C9E-8A38-B11213B215E9}">
                  <a14:cameraTool cellRange="List_Values!$D$49" spid="_x0000_s30833"/>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54" name="Picture 686">
              <a:extLst>
                <a:ext uri="{FF2B5EF4-FFF2-40B4-BE49-F238E27FC236}">
                  <a16:creationId xmlns:a16="http://schemas.microsoft.com/office/drawing/2014/main" id="{50E9EB44-86FC-D25F-83BA-80AC3CB79C90}"/>
                </a:ext>
              </a:extLst>
            </xdr:cNvPr>
            <xdr:cNvPicPr>
              <a:picLocks noChangeAspect="1" noChangeArrowheads="1"/>
              <a:extLst>
                <a:ext uri="{84589F7E-364E-4C9E-8A38-B11213B215E9}">
                  <a14:cameraTool cellRange="List_Values!$D$50" spid="_x0000_s30834"/>
                </a:ext>
              </a:extLst>
            </xdr:cNvPicPr>
          </xdr:nvPicPr>
          <xdr:blipFill>
            <a:blip xmlns:r="http://schemas.openxmlformats.org/officeDocument/2006/relationships" r:embed="rId14"/>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55" name="Picture 687">
              <a:extLst>
                <a:ext uri="{FF2B5EF4-FFF2-40B4-BE49-F238E27FC236}">
                  <a16:creationId xmlns:a16="http://schemas.microsoft.com/office/drawing/2014/main" id="{BDBB52AE-B877-2454-B7C3-1B1D52ECD1CB}"/>
                </a:ext>
              </a:extLst>
            </xdr:cNvPr>
            <xdr:cNvPicPr>
              <a:picLocks noChangeAspect="1" noChangeArrowheads="1"/>
              <a:extLst>
                <a:ext uri="{84589F7E-364E-4C9E-8A38-B11213B215E9}">
                  <a14:cameraTool cellRange="List_Values!$G$50:$H$50" spid="_x0000_s30835"/>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6" name="Picture 688">
              <a:extLst>
                <a:ext uri="{FF2B5EF4-FFF2-40B4-BE49-F238E27FC236}">
                  <a16:creationId xmlns:a16="http://schemas.microsoft.com/office/drawing/2014/main" id="{C79488E9-FCB9-2801-3062-2D905A0DD17A}"/>
                </a:ext>
              </a:extLst>
            </xdr:cNvPr>
            <xdr:cNvPicPr>
              <a:picLocks noChangeAspect="1" noChangeArrowheads="1"/>
              <a:extLst>
                <a:ext uri="{84589F7E-364E-4C9E-8A38-B11213B215E9}">
                  <a14:cameraTool cellRange="List_Values!$G$50:$H$50" spid="_x0000_s30836"/>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7" name="Picture 689">
              <a:extLst>
                <a:ext uri="{FF2B5EF4-FFF2-40B4-BE49-F238E27FC236}">
                  <a16:creationId xmlns:a16="http://schemas.microsoft.com/office/drawing/2014/main" id="{2E9CF92A-A68B-BF8A-56A0-0C4671C8C2FD}"/>
                </a:ext>
              </a:extLst>
            </xdr:cNvPr>
            <xdr:cNvPicPr>
              <a:picLocks noChangeAspect="1" noChangeArrowheads="1"/>
              <a:extLst>
                <a:ext uri="{84589F7E-364E-4C9E-8A38-B11213B215E9}">
                  <a14:cameraTool cellRange="List_Values!$G$49:$H$49" spid="_x0000_s30837"/>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447675</xdr:colOff>
      <xdr:row>4</xdr:row>
      <xdr:rowOff>16155</xdr:rowOff>
    </xdr:from>
    <xdr:to>
      <xdr:col>19</xdr:col>
      <xdr:colOff>685800</xdr:colOff>
      <xdr:row>13</xdr:row>
      <xdr:rowOff>66675</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b="24267"/>
        <a:stretch>
          <a:fillRect/>
        </a:stretch>
      </xdr:blipFill>
      <xdr:spPr>
        <a:xfrm>
          <a:off x="14554200" y="930555"/>
          <a:ext cx="2819400" cy="1736445"/>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4"/>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5"/>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28035"/>
                </a:ext>
              </a:extLst>
            </xdr:cNvPicPr>
          </xdr:nvPicPr>
          <xdr:blipFill>
            <a:blip xmlns:r="http://schemas.openxmlformats.org/officeDocument/2006/relationships" r:embed="rId7"/>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733425</xdr:colOff>
      <xdr:row>40</xdr:row>
      <xdr:rowOff>95251</xdr:rowOff>
    </xdr:from>
    <xdr:to>
      <xdr:col>17</xdr:col>
      <xdr:colOff>271381</xdr:colOff>
      <xdr:row>48</xdr:row>
      <xdr:rowOff>104776</xdr:rowOff>
    </xdr:to>
    <xdr:grpSp>
      <xdr:nvGrpSpPr>
        <xdr:cNvPr id="6" name="Group 5">
          <a:extLst>
            <a:ext uri="{FF2B5EF4-FFF2-40B4-BE49-F238E27FC236}">
              <a16:creationId xmlns:a16="http://schemas.microsoft.com/office/drawing/2014/main" id="{E0DFACC6-760D-45CA-8BBD-0CB2B1D70823}"/>
            </a:ext>
          </a:extLst>
        </xdr:cNvPr>
        <xdr:cNvGrpSpPr/>
      </xdr:nvGrpSpPr>
      <xdr:grpSpPr>
        <a:xfrm>
          <a:off x="8858250" y="7896226"/>
          <a:ext cx="6481681" cy="1457325"/>
          <a:chOff x="8867775" y="7839075"/>
          <a:chExt cx="6481681" cy="1466850"/>
        </a:xfrm>
      </xdr:grpSpPr>
      <xdr:grpSp>
        <xdr:nvGrpSpPr>
          <xdr:cNvPr id="10" name="Group 9">
            <a:extLst>
              <a:ext uri="{FF2B5EF4-FFF2-40B4-BE49-F238E27FC236}">
                <a16:creationId xmlns:a16="http://schemas.microsoft.com/office/drawing/2014/main" id="{43E3C361-D9E8-4BF9-52DD-B4FF8FBA00E7}"/>
              </a:ext>
            </a:extLst>
          </xdr:cNvPr>
          <xdr:cNvGrpSpPr/>
        </xdr:nvGrpSpPr>
        <xdr:grpSpPr>
          <a:xfrm>
            <a:off x="8867775" y="7839075"/>
            <a:ext cx="6481681" cy="1466850"/>
            <a:chOff x="10963275" y="7372350"/>
            <a:chExt cx="6481681" cy="1466850"/>
          </a:xfrm>
        </xdr:grpSpPr>
        <xdr:pic>
          <xdr:nvPicPr>
            <xdr:cNvPr id="17" name="Picture 16">
              <a:extLst>
                <a:ext uri="{FF2B5EF4-FFF2-40B4-BE49-F238E27FC236}">
                  <a16:creationId xmlns:a16="http://schemas.microsoft.com/office/drawing/2014/main" id="{6F116318-D034-8874-1E62-6E9A9C4E857C}"/>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50"/>
              <a:ext cx="6481681" cy="1466850"/>
            </a:xfrm>
            <a:prstGeom prst="rect">
              <a:avLst/>
            </a:prstGeom>
          </xdr:spPr>
        </xdr:pic>
        <xdr:sp macro="" textlink="">
          <xdr:nvSpPr>
            <xdr:cNvPr id="18" name="TextBox 17">
              <a:extLst>
                <a:ext uri="{FF2B5EF4-FFF2-40B4-BE49-F238E27FC236}">
                  <a16:creationId xmlns:a16="http://schemas.microsoft.com/office/drawing/2014/main" id="{C098B95E-2AB7-B6E8-D9F0-D32F1D905707}"/>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9" name="TextBox 18">
              <a:extLst>
                <a:ext uri="{FF2B5EF4-FFF2-40B4-BE49-F238E27FC236}">
                  <a16:creationId xmlns:a16="http://schemas.microsoft.com/office/drawing/2014/main" id="{BABD9B19-82A1-F201-3568-D672A7D1C964}"/>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20" name="TextBox 19">
              <a:extLst>
                <a:ext uri="{FF2B5EF4-FFF2-40B4-BE49-F238E27FC236}">
                  <a16:creationId xmlns:a16="http://schemas.microsoft.com/office/drawing/2014/main" id="{0DF0914B-7220-61F6-379F-978225B7B4A6}"/>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2" name="Picture 11">
                <a:extLst>
                  <a:ext uri="{FF2B5EF4-FFF2-40B4-BE49-F238E27FC236}">
                    <a16:creationId xmlns:a16="http://schemas.microsoft.com/office/drawing/2014/main" id="{A9DE5A6A-FA4E-ADA9-32F0-5FEFE4E352F3}"/>
                  </a:ext>
                </a:extLst>
              </xdr:cNvPr>
              <xdr:cNvPicPr>
                <a:picLocks noChangeAspect="1" noChangeArrowheads="1"/>
                <a:extLst>
                  <a:ext uri="{84589F7E-364E-4C9E-8A38-B11213B215E9}">
                    <a14:cameraTool cellRange="List_Values!$D$49" spid="_x0000_s28036"/>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3" name="Picture 12">
                <a:extLst>
                  <a:ext uri="{FF2B5EF4-FFF2-40B4-BE49-F238E27FC236}">
                    <a16:creationId xmlns:a16="http://schemas.microsoft.com/office/drawing/2014/main" id="{12F8807B-1568-BAD7-3BE2-2F8379E5EEB1}"/>
                  </a:ext>
                </a:extLst>
              </xdr:cNvPr>
              <xdr:cNvPicPr>
                <a:picLocks noChangeAspect="1" noChangeArrowheads="1"/>
                <a:extLst>
                  <a:ext uri="{84589F7E-364E-4C9E-8A38-B11213B215E9}">
                    <a14:cameraTool cellRange="List_Values!$D$50" spid="_x0000_s28037"/>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4" name="Picture 13">
                <a:extLst>
                  <a:ext uri="{FF2B5EF4-FFF2-40B4-BE49-F238E27FC236}">
                    <a16:creationId xmlns:a16="http://schemas.microsoft.com/office/drawing/2014/main" id="{1A75E7BC-0953-7CD6-D729-A67560C362EE}"/>
                  </a:ext>
                </a:extLst>
              </xdr:cNvPr>
              <xdr:cNvPicPr>
                <a:picLocks noChangeAspect="1" noChangeArrowheads="1"/>
                <a:extLst>
                  <a:ext uri="{84589F7E-364E-4C9E-8A38-B11213B215E9}">
                    <a14:cameraTool cellRange="List_Values!$G$50:$H$50" spid="_x0000_s28038"/>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D9C95686-C1A5-6CA1-8C03-E736AC667E26}"/>
                  </a:ext>
                </a:extLst>
              </xdr:cNvPr>
              <xdr:cNvPicPr>
                <a:picLocks noChangeAspect="1" noChangeArrowheads="1"/>
                <a:extLst>
                  <a:ext uri="{84589F7E-364E-4C9E-8A38-B11213B215E9}">
                    <a14:cameraTool cellRange="List_Values!$G$50:$H$50" spid="_x0000_s28039"/>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C8AC86A0-0288-EC24-4C75-C04D91B5CA34}"/>
                  </a:ext>
                </a:extLst>
              </xdr:cNvPr>
              <xdr:cNvPicPr>
                <a:picLocks noChangeAspect="1" noChangeArrowheads="1"/>
                <a:extLst>
                  <a:ext uri="{84589F7E-364E-4C9E-8A38-B11213B215E9}">
                    <a14:cameraTool cellRange="List_Values!$G$49:$H$49" spid="_x0000_s28040"/>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8431" name="Picture 2">
              <a:extLst>
                <a:ext uri="{FF2B5EF4-FFF2-40B4-BE49-F238E27FC236}">
                  <a16:creationId xmlns:a16="http://schemas.microsoft.com/office/drawing/2014/main" id="{79EF7AC7-8D5E-A5AA-C1A5-0680AED1C0F2}"/>
                </a:ext>
              </a:extLst>
            </xdr:cNvPr>
            <xdr:cNvPicPr>
              <a:picLocks noChangeAspect="1" noChangeArrowheads="1"/>
              <a:extLst>
                <a:ext uri="{84589F7E-364E-4C9E-8A38-B11213B215E9}">
                  <a14:cameraTool cellRange="List_Values!$D$42:$E$47" spid="_x0000_s28041"/>
                </a:ext>
              </a:extLst>
            </xdr:cNvPicPr>
          </xdr:nvPicPr>
          <xdr:blipFill>
            <a:blip xmlns:r="http://schemas.openxmlformats.org/officeDocument/2006/relationships" r:embed="rId7"/>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8432" name="Picture 11">
              <a:extLst>
                <a:ext uri="{FF2B5EF4-FFF2-40B4-BE49-F238E27FC236}">
                  <a16:creationId xmlns:a16="http://schemas.microsoft.com/office/drawing/2014/main" id="{F34B7F6D-74E6-D265-B86E-BAD91B0AACFA}"/>
                </a:ext>
              </a:extLst>
            </xdr:cNvPr>
            <xdr:cNvPicPr>
              <a:picLocks noChangeAspect="1" noChangeArrowheads="1"/>
              <a:extLst>
                <a:ext uri="{84589F7E-364E-4C9E-8A38-B11213B215E9}">
                  <a14:cameraTool cellRange="List_Values!$D$49" spid="_x0000_s28042"/>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8433" name="Picture 12">
              <a:extLst>
                <a:ext uri="{FF2B5EF4-FFF2-40B4-BE49-F238E27FC236}">
                  <a16:creationId xmlns:a16="http://schemas.microsoft.com/office/drawing/2014/main" id="{8732C0C2-F30E-F194-1B08-28F5C85329AA}"/>
                </a:ext>
              </a:extLst>
            </xdr:cNvPr>
            <xdr:cNvPicPr>
              <a:picLocks noChangeAspect="1" noChangeArrowheads="1"/>
              <a:extLst>
                <a:ext uri="{84589F7E-364E-4C9E-8A38-B11213B215E9}">
                  <a14:cameraTool cellRange="List_Values!$D$50" spid="_x0000_s28043"/>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8434" name="Picture 13">
              <a:extLst>
                <a:ext uri="{FF2B5EF4-FFF2-40B4-BE49-F238E27FC236}">
                  <a16:creationId xmlns:a16="http://schemas.microsoft.com/office/drawing/2014/main" id="{2EC186F0-4FBA-E889-6447-6BC0903DDF73}"/>
                </a:ext>
              </a:extLst>
            </xdr:cNvPr>
            <xdr:cNvPicPr>
              <a:picLocks noChangeAspect="1" noChangeArrowheads="1"/>
              <a:extLst>
                <a:ext uri="{84589F7E-364E-4C9E-8A38-B11213B215E9}">
                  <a14:cameraTool cellRange="List_Values!$G$50:$H$50" spid="_x0000_s28044"/>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8435" name="Picture 14">
              <a:extLst>
                <a:ext uri="{FF2B5EF4-FFF2-40B4-BE49-F238E27FC236}">
                  <a16:creationId xmlns:a16="http://schemas.microsoft.com/office/drawing/2014/main" id="{B5452DB7-96B8-A311-26D1-98AB653A6BC6}"/>
                </a:ext>
              </a:extLst>
            </xdr:cNvPr>
            <xdr:cNvPicPr>
              <a:picLocks noChangeAspect="1" noChangeArrowheads="1"/>
              <a:extLst>
                <a:ext uri="{84589F7E-364E-4C9E-8A38-B11213B215E9}">
                  <a14:cameraTool cellRange="List_Values!$G$50:$H$50" spid="_x0000_s28045"/>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8436" name="Picture 15">
              <a:extLst>
                <a:ext uri="{FF2B5EF4-FFF2-40B4-BE49-F238E27FC236}">
                  <a16:creationId xmlns:a16="http://schemas.microsoft.com/office/drawing/2014/main" id="{88BFCB13-0392-2EF2-501F-57C6575A0F44}"/>
                </a:ext>
              </a:extLst>
            </xdr:cNvPr>
            <xdr:cNvPicPr>
              <a:picLocks noChangeAspect="1" noChangeArrowheads="1"/>
              <a:extLst>
                <a:ext uri="{84589F7E-364E-4C9E-8A38-B11213B215E9}">
                  <a14:cameraTool cellRange="List_Values!$G$49:$H$49" spid="_x0000_s28046"/>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87" name="Picture 2">
              <a:extLst>
                <a:ext uri="{FF2B5EF4-FFF2-40B4-BE49-F238E27FC236}">
                  <a16:creationId xmlns:a16="http://schemas.microsoft.com/office/drawing/2014/main" id="{517334A0-6BF9-6F1D-40C8-114EB4CC847D}"/>
                </a:ext>
              </a:extLst>
            </xdr:cNvPr>
            <xdr:cNvPicPr>
              <a:picLocks noChangeAspect="1" noChangeArrowheads="1"/>
              <a:extLst>
                <a:ext uri="{84589F7E-364E-4C9E-8A38-B11213B215E9}">
                  <a14:cameraTool cellRange="List_Values!$D$42:$E$47" spid="_x0000_s28047"/>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88" name="Picture 11">
              <a:extLst>
                <a:ext uri="{FF2B5EF4-FFF2-40B4-BE49-F238E27FC236}">
                  <a16:creationId xmlns:a16="http://schemas.microsoft.com/office/drawing/2014/main" id="{06089EED-C2F1-FAE2-4CEB-F45A793E3395}"/>
                </a:ext>
              </a:extLst>
            </xdr:cNvPr>
            <xdr:cNvPicPr>
              <a:picLocks noChangeAspect="1" noChangeArrowheads="1"/>
              <a:extLst>
                <a:ext uri="{84589F7E-364E-4C9E-8A38-B11213B215E9}">
                  <a14:cameraTool cellRange="List_Values!$D$49" spid="_x0000_s28048"/>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89" name="Picture 12">
              <a:extLst>
                <a:ext uri="{FF2B5EF4-FFF2-40B4-BE49-F238E27FC236}">
                  <a16:creationId xmlns:a16="http://schemas.microsoft.com/office/drawing/2014/main" id="{90F641B1-F8A3-EE7F-CB6A-8456168D5213}"/>
                </a:ext>
              </a:extLst>
            </xdr:cNvPr>
            <xdr:cNvPicPr>
              <a:picLocks noChangeAspect="1" noChangeArrowheads="1"/>
              <a:extLst>
                <a:ext uri="{84589F7E-364E-4C9E-8A38-B11213B215E9}">
                  <a14:cameraTool cellRange="List_Values!$D$50" spid="_x0000_s28049"/>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0" name="Picture 13">
              <a:extLst>
                <a:ext uri="{FF2B5EF4-FFF2-40B4-BE49-F238E27FC236}">
                  <a16:creationId xmlns:a16="http://schemas.microsoft.com/office/drawing/2014/main" id="{95A74938-12FE-1547-AE66-5FCF3D646C58}"/>
                </a:ext>
              </a:extLst>
            </xdr:cNvPr>
            <xdr:cNvPicPr>
              <a:picLocks noChangeAspect="1" noChangeArrowheads="1"/>
              <a:extLst>
                <a:ext uri="{84589F7E-364E-4C9E-8A38-B11213B215E9}">
                  <a14:cameraTool cellRange="List_Values!$G$50:$H$50" spid="_x0000_s28050"/>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1" name="Picture 14">
              <a:extLst>
                <a:ext uri="{FF2B5EF4-FFF2-40B4-BE49-F238E27FC236}">
                  <a16:creationId xmlns:a16="http://schemas.microsoft.com/office/drawing/2014/main" id="{9210A01E-478F-AE9E-364E-C9A770E4935F}"/>
                </a:ext>
              </a:extLst>
            </xdr:cNvPr>
            <xdr:cNvPicPr>
              <a:picLocks noChangeAspect="1" noChangeArrowheads="1"/>
              <a:extLst>
                <a:ext uri="{84589F7E-364E-4C9E-8A38-B11213B215E9}">
                  <a14:cameraTool cellRange="List_Values!$G$50:$H$50" spid="_x0000_s28051"/>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2" name="Picture 15">
              <a:extLst>
                <a:ext uri="{FF2B5EF4-FFF2-40B4-BE49-F238E27FC236}">
                  <a16:creationId xmlns:a16="http://schemas.microsoft.com/office/drawing/2014/main" id="{CD98DF48-ACEA-2387-5E21-C08741CEC412}"/>
                </a:ext>
              </a:extLst>
            </xdr:cNvPr>
            <xdr:cNvPicPr>
              <a:picLocks noChangeAspect="1" noChangeArrowheads="1"/>
              <a:extLst>
                <a:ext uri="{84589F7E-364E-4C9E-8A38-B11213B215E9}">
                  <a14:cameraTool cellRange="List_Values!$G$49:$H$49" spid="_x0000_s28052"/>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93" name="Picture 1001">
              <a:extLst>
                <a:ext uri="{FF2B5EF4-FFF2-40B4-BE49-F238E27FC236}">
                  <a16:creationId xmlns:a16="http://schemas.microsoft.com/office/drawing/2014/main" id="{CFDD3C7E-F86D-821B-F258-81CF9F5ABBCD}"/>
                </a:ext>
              </a:extLst>
            </xdr:cNvPr>
            <xdr:cNvPicPr>
              <a:picLocks noChangeAspect="1" noChangeArrowheads="1"/>
              <a:extLst>
                <a:ext uri="{84589F7E-364E-4C9E-8A38-B11213B215E9}">
                  <a14:cameraTool cellRange="List_Values!$D$42:$E$47" spid="_x0000_s28053"/>
                </a:ext>
              </a:extLst>
            </xdr:cNvPicPr>
          </xdr:nvPicPr>
          <xdr:blipFill>
            <a:blip xmlns:r="http://schemas.openxmlformats.org/officeDocument/2006/relationships" r:embed="rId7"/>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94" name="Picture 1002">
              <a:extLst>
                <a:ext uri="{FF2B5EF4-FFF2-40B4-BE49-F238E27FC236}">
                  <a16:creationId xmlns:a16="http://schemas.microsoft.com/office/drawing/2014/main" id="{4170B5D1-A66E-1887-82CC-7542008EB783}"/>
                </a:ext>
              </a:extLst>
            </xdr:cNvPr>
            <xdr:cNvPicPr>
              <a:picLocks noChangeAspect="1" noChangeArrowheads="1"/>
              <a:extLst>
                <a:ext uri="{84589F7E-364E-4C9E-8A38-B11213B215E9}">
                  <a14:cameraTool cellRange="List_Values!$D$49" spid="_x0000_s28054"/>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95" name="Picture 1003">
              <a:extLst>
                <a:ext uri="{FF2B5EF4-FFF2-40B4-BE49-F238E27FC236}">
                  <a16:creationId xmlns:a16="http://schemas.microsoft.com/office/drawing/2014/main" id="{62FA79DC-6ABE-971F-93B3-8D36F14632AF}"/>
                </a:ext>
              </a:extLst>
            </xdr:cNvPr>
            <xdr:cNvPicPr>
              <a:picLocks noChangeAspect="1" noChangeArrowheads="1"/>
              <a:extLst>
                <a:ext uri="{84589F7E-364E-4C9E-8A38-B11213B215E9}">
                  <a14:cameraTool cellRange="List_Values!$D$50" spid="_x0000_s28055"/>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6" name="Picture 1004">
              <a:extLst>
                <a:ext uri="{FF2B5EF4-FFF2-40B4-BE49-F238E27FC236}">
                  <a16:creationId xmlns:a16="http://schemas.microsoft.com/office/drawing/2014/main" id="{0CF7A8D0-9168-D7ED-969A-697FC6CDED4B}"/>
                </a:ext>
              </a:extLst>
            </xdr:cNvPr>
            <xdr:cNvPicPr>
              <a:picLocks noChangeAspect="1" noChangeArrowheads="1"/>
              <a:extLst>
                <a:ext uri="{84589F7E-364E-4C9E-8A38-B11213B215E9}">
                  <a14:cameraTool cellRange="List_Values!$G$50:$H$50" spid="_x0000_s28056"/>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7" name="Picture 1005">
              <a:extLst>
                <a:ext uri="{FF2B5EF4-FFF2-40B4-BE49-F238E27FC236}">
                  <a16:creationId xmlns:a16="http://schemas.microsoft.com/office/drawing/2014/main" id="{36A5FA4D-E3A0-2AEF-1ED0-4716C559A12E}"/>
                </a:ext>
              </a:extLst>
            </xdr:cNvPr>
            <xdr:cNvPicPr>
              <a:picLocks noChangeAspect="1" noChangeArrowheads="1"/>
              <a:extLst>
                <a:ext uri="{84589F7E-364E-4C9E-8A38-B11213B215E9}">
                  <a14:cameraTool cellRange="List_Values!$G$50:$H$50" spid="_x0000_s28057"/>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8" name="Picture 1006">
              <a:extLst>
                <a:ext uri="{FF2B5EF4-FFF2-40B4-BE49-F238E27FC236}">
                  <a16:creationId xmlns:a16="http://schemas.microsoft.com/office/drawing/2014/main" id="{EBB6BAC5-89C8-9AFC-28C3-E3FA175AA920}"/>
                </a:ext>
              </a:extLst>
            </xdr:cNvPr>
            <xdr:cNvPicPr>
              <a:picLocks noChangeAspect="1" noChangeArrowheads="1"/>
              <a:extLst>
                <a:ext uri="{84589F7E-364E-4C9E-8A38-B11213B215E9}">
                  <a14:cameraTool cellRange="List_Values!$G$49:$H$49" spid="_x0000_s28058"/>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S47" totalsRowCount="1" headerRowDxfId="562" dataDxfId="560" totalsRowDxfId="558" headerRowBorderDxfId="561" tableBorderDxfId="559" totalsRowBorderDxfId="557">
  <autoFilter ref="A23:S46"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E8CF264-7BF4-42C1-AA04-67BE6262A852}" name="Façade/Phase" dataDxfId="556" totalsRowDxfId="555"/>
    <tableColumn id="2" xr3:uid="{35CFCFA7-4202-4B17-A044-83B52234E55E}" name="Position" dataDxfId="554" totalsRowDxfId="553"/>
    <tableColumn id="3" xr3:uid="{CE0E28A8-C364-44EC-A79A-550F103E028F}" name="Quantité_x000a_Q [pcs]" dataDxfId="552" totalsRowDxfId="551"/>
    <tableColumn id="4" xr3:uid="{586C940A-6128-4F5A-A779-15EE5A4D58CF}" name="Longueur_x000a_L [mm]" dataDxfId="550" totalsRowDxfId="549"/>
    <tableColumn id="5" xr3:uid="{C4F8F1B9-5A38-413B-BE96-748EE95B1879}" name="Épaisseur_x000a_T [mm]" dataDxfId="548" totalsRowDxfId="547"/>
    <tableColumn id="6" xr3:uid="{4FB36592-EFCE-45DE-B94B-500D40BC2B85}" name="Module_x000a_M [mm]" dataDxfId="546" totalsRowDxfId="545"/>
    <tableColumn id="7" xr3:uid="{3A054629-1CC2-4F57-9427-DC848AFE7AF0}" name="Type de panneau" dataDxfId="544" totalsRowDxfId="543"/>
    <tableColumn id="8" xr3:uid="{2370F7F8-D897-46E8-A853-A6DDEDA4A33D}" name="Type de laine" dataDxfId="542" totalsRowDxfId="541"/>
    <tableColumn id="9" xr3:uid="{83DD4695-7ED3-4EC0-AAF4-418531A0E8FB}" name="Épaisseur _x000a_(côté A) [mm]" dataDxfId="540" totalsRowDxfId="539"/>
    <tableColumn id="10" xr3:uid="{382CF4B0-3466-41CF-8272-6F747EBCCFA5}" name="Type de revêtement _x000a_(côté A)" dataDxfId="538" totalsRowDxfId="537"/>
    <tableColumn id="11" xr3:uid="{41C7E862-8ABA-4BAD-BF2D-B11DAABB131A}" name="Couleur _x000a_(côté A)" dataDxfId="536" totalsRowDxfId="535"/>
    <tableColumn id="12" xr3:uid="{B7DC16EB-662E-4F6F-A19D-84E09111BF24}" name="Type de profil _x000a_(côté A)" dataDxfId="534" totalsRowDxfId="533"/>
    <tableColumn id="13" xr3:uid="{73DA3473-47BB-43B1-A4B5-2722C79D72D3}" name="Épaisseur _x000a_(côté B) [mm]" dataDxfId="532" totalsRowDxfId="531"/>
    <tableColumn id="14" xr3:uid="{4BCFB6EC-33D7-443D-B0C3-269FF8DE8E9F}" name="Type de revêtement _x000a_(côté B)" dataDxfId="530" totalsRowDxfId="529"/>
    <tableColumn id="15" xr3:uid="{7FEADF47-C326-4F41-81C1-4C015878057A}" name="Couleur _x000a_(côté B)" dataDxfId="528" totalsRowDxfId="527"/>
    <tableColumn id="16" xr3:uid="{9FFBE569-431C-4F26-B97C-93B670363ADD}" name="Type de profil _x000a_(côté B)" dataDxfId="526" totalsRowDxfId="525"/>
    <tableColumn id="17" xr3:uid="{B576742D-FF3C-483D-A0E0-8916EED933E6}" name="Note" totalsRowLabel="Total [m²]" dataDxfId="524" totalsRowDxfId="523"/>
    <tableColumn id="18" xr3:uid="{154E5888-2910-4B66-904F-5E7B04AD0F4C}" name="Total_x000a_Q×L×M [m²]" totalsRowFunction="sum" dataDxfId="522" totalsRowDxfId="521">
      <calculatedColumnFormula>C24*D24/1000*F24/1000</calculatedColumnFormula>
    </tableColumn>
    <tableColumn id="19" xr3:uid="{B96C915A-A28F-40DB-8530-C48F6451F6A6}" name="Priorité" dataDxfId="520" totalsRowDxfId="5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V34" totalsRowCount="1" headerRowDxfId="518" dataDxfId="516" totalsRowDxfId="514" headerRowBorderDxfId="517" tableBorderDxfId="515">
  <autoFilter ref="A23:V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27D965B5-614F-4501-8D29-890E1A33E24F}" name="Façade/Phase" dataDxfId="513" totalsRowDxfId="512"/>
    <tableColumn id="2" xr3:uid="{7873B730-04EF-4B11-9B66-DE1DFC794501}" name="Position" dataDxfId="511" totalsRowDxfId="510"/>
    <tableColumn id="3" xr3:uid="{3560331A-81D5-45B9-8484-827719CBD92D}" name="Quantité_x000a_Q [pcs]" dataDxfId="509" totalsRowDxfId="508"/>
    <tableColumn id="4" xr3:uid="{AF910BD4-ECCA-45E5-B77B-F9B1CC7E0D16}" name="A [mm]" dataDxfId="507" totalsRowDxfId="506"/>
    <tableColumn id="5" xr3:uid="{32CBF793-DC36-40B0-BFF9-8808AA20149F}" name="B [mm]" dataDxfId="505" totalsRowDxfId="504"/>
    <tableColumn id="6" xr3:uid="{8BE24C1D-04F7-4FDC-853C-943372BF6D24}" name="Angle_x000a_[°]" dataDxfId="503" totalsRowDxfId="502"/>
    <tableColumn id="7" xr3:uid="{5CBD746A-C963-4EBE-B68F-DD3268C6CFC3}" name="Dimension_x000a_L=A+B [mm]" dataDxfId="501" totalsRowDxfId="500">
      <calculatedColumnFormula>D24+E24</calculatedColumnFormula>
    </tableColumn>
    <tableColumn id="8" xr3:uid="{C67437C7-39C9-44E2-B303-98C1525AD571}" name="Épaisseur_x000a_T [mm]" dataDxfId="499" totalsRowDxfId="498"/>
    <tableColumn id="9" xr3:uid="{C420698B-C018-458C-BE20-C30F90AA4E73}" name="Module_x000a_M [mm]" dataDxfId="497" totalsRowDxfId="496"/>
    <tableColumn id="10" xr3:uid="{E3752C1F-1D9B-4271-8C52-E173DA8D8EBB}" name="Type de panneau" dataDxfId="495" totalsRowDxfId="494"/>
    <tableColumn id="11" xr3:uid="{123ADC04-D4C3-4992-B0B4-302D12F4ED71}" name="Type de laine" dataDxfId="493" totalsRowDxfId="492"/>
    <tableColumn id="12" xr3:uid="{D93C3208-BD6D-4CC9-B970-98DA7483A44B}" name="Épaisseur _x000a_(côté A) [mm]" dataDxfId="491" totalsRowDxfId="490"/>
    <tableColumn id="13" xr3:uid="{889DE5D6-0BBE-4574-8498-4A60BB3AFD70}" name="Type de revêtement _x000a_(côté A)" dataDxfId="489" totalsRowDxfId="488"/>
    <tableColumn id="14" xr3:uid="{CDF6F01F-B30D-4044-A429-3CD44EA05056}" name="Couleur _x000a_(côté A)" dataDxfId="487" totalsRowDxfId="486"/>
    <tableColumn id="15" xr3:uid="{A515F9C8-8475-4453-BC7E-455479A0AB6E}" name="Type de profil _x000a_(côté A)" dataDxfId="485" totalsRowDxfId="484"/>
    <tableColumn id="16" xr3:uid="{13D619F8-7107-4A52-BC13-71A262A10E2D}" name="Épaisseur _x000a_(côté B) [mm]" dataDxfId="483" totalsRowDxfId="482"/>
    <tableColumn id="17" xr3:uid="{08223D8A-8358-4197-9B80-EB7F709C7E11}" name="Type de revêtement _x000a_(côté B)" dataDxfId="481" totalsRowDxfId="480"/>
    <tableColumn id="18" xr3:uid="{3AA8E3BB-695F-4C4D-B5EB-DE592AA1CE0B}" name="Couleur _x000a_(côté B)" dataDxfId="479" totalsRowDxfId="478"/>
    <tableColumn id="19" xr3:uid="{C83A589C-1940-4611-8AFF-A0D39FD0B3D3}" name="Type de profil _x000a_(côté B)" dataDxfId="477" totalsRowDxfId="476"/>
    <tableColumn id="20" xr3:uid="{34D341D3-D809-4197-8DEE-FA55B6611272}" name="Note" totalsRowLabel="Total [m²]" dataDxfId="475" totalsRowDxfId="474"/>
    <tableColumn id="21" xr3:uid="{04573AE8-ECBB-4822-B3E7-06CF98AD4391}" name="Total_x000a_Q×L×M [m²]" totalsRowFunction="sum" dataDxfId="473" totalsRowDxfId="472">
      <calculatedColumnFormula>C24*G24/1000*I24/1000</calculatedColumnFormula>
    </tableColumn>
    <tableColumn id="22" xr3:uid="{0545AC59-43AC-47F9-A8FD-A97D23F0C2C1}" name="Priorité" dataDxfId="471" totalsRowDxfId="47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X34" totalsRowCount="1" headerRowDxfId="469" dataDxfId="467" totalsRowDxfId="465" headerRowBorderDxfId="468" tableBorderDxfId="466">
  <autoFilter ref="A23:X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60C5C050-994A-4D7D-9065-A37C3AB9A3DB}" name="Façade/Phase" dataDxfId="464" totalsRowDxfId="463"/>
    <tableColumn id="2" xr3:uid="{1D1F8AE2-1D2F-417C-99A5-CC7E6DD57A45}" name="Position" dataDxfId="462" totalsRowDxfId="461"/>
    <tableColumn id="3" xr3:uid="{754C2A6D-1410-4F53-BD07-39D39C563B5B}" name="Quantité_x000a_Q [pcs]" dataDxfId="460" totalsRowDxfId="459"/>
    <tableColumn id="4" xr3:uid="{D7183F2F-9734-4FB8-A825-E5A9B84037FE}" name="A [mm]" dataDxfId="458" totalsRowDxfId="457"/>
    <tableColumn id="5" xr3:uid="{86E899FD-4403-47BC-8C25-DDB40B692850}" name="B [mm]" dataDxfId="456" totalsRowDxfId="455"/>
    <tableColumn id="6" xr3:uid="{B4412B5E-8184-457B-81EF-5EF8AA0D764B}" name="C [mm]" dataDxfId="454" totalsRowDxfId="453"/>
    <tableColumn id="7" xr3:uid="{D98DA0F3-3E84-4D44-B700-37A428E74E04}" name="Angle_x000a_a [°]" dataDxfId="452" totalsRowDxfId="451"/>
    <tableColumn id="8" xr3:uid="{8FFEBA9B-39DF-4D9B-96B2-A05BBB44DB9D}" name="Angle_x000a_c [°]" dataDxfId="450" totalsRowDxfId="449"/>
    <tableColumn id="9" xr3:uid="{9D200C25-CE6C-417F-A6CE-8A79F7476CF7}" name="Longueur_x000a_L=A+B+C [mm]" dataDxfId="448" totalsRowDxfId="447">
      <calculatedColumnFormula>D24+E24+F24</calculatedColumnFormula>
    </tableColumn>
    <tableColumn id="10" xr3:uid="{D11D6CC8-6D9A-41CB-AC74-7C96085627CE}" name="Épaisseur_x000a_T [mm]" dataDxfId="446" totalsRowDxfId="445"/>
    <tableColumn id="11" xr3:uid="{11114EC3-1B94-47BC-9226-E8F7611CC8CD}" name="Module_x000a_M [mm]" dataDxfId="444" totalsRowDxfId="443"/>
    <tableColumn id="12" xr3:uid="{5A6E47B1-C05D-4DA5-B7F4-286C38151A9A}" name="Type de panneau" dataDxfId="442" totalsRowDxfId="441"/>
    <tableColumn id="13" xr3:uid="{154CC220-25F1-4B8D-A315-D1F495E17257}" name="Type de laine" dataDxfId="440" totalsRowDxfId="439"/>
    <tableColumn id="14" xr3:uid="{BA0E1E42-5EC8-43AE-81B7-3A97FB3F0A92}" name="Épaisseur _x000a_(côté A) [mm]" dataDxfId="438" totalsRowDxfId="437"/>
    <tableColumn id="15" xr3:uid="{B33887AF-65E3-496E-83FC-B174E7179D0D}" name="Type de revêtement _x000a_(côté A)" dataDxfId="436" totalsRowDxfId="435"/>
    <tableColumn id="16" xr3:uid="{4878DAEB-09EB-4723-8D85-BEAE8F13AC0A}" name="Couleur _x000a_(côté A)" dataDxfId="434" totalsRowDxfId="433"/>
    <tableColumn id="17" xr3:uid="{8353F4D5-0A1E-468A-9003-EB7235C3017B}" name="Type de profil _x000a_(côté A)" dataDxfId="432" totalsRowDxfId="431"/>
    <tableColumn id="18" xr3:uid="{BBDE6B01-5DAE-4A5A-9999-E2C8A693F075}" name="Épaisseur _x000a_(côté B) [mm]" dataDxfId="430" totalsRowDxfId="429"/>
    <tableColumn id="19" xr3:uid="{12374765-5B8E-4D5F-9859-D5FC04636A9D}" name="Type de revêtement _x000a_(côté B)" dataDxfId="428" totalsRowDxfId="427"/>
    <tableColumn id="20" xr3:uid="{6927A20C-4580-4454-907E-71A7FB70EB5F}" name="Couleur _x000a_(côté B)" dataDxfId="426" totalsRowDxfId="425"/>
    <tableColumn id="21" xr3:uid="{5F62A0F2-21A9-4D06-916F-DC5C76DF23E2}" name="Type de profil _x000a_(côté B)" dataDxfId="424" totalsRowDxfId="423"/>
    <tableColumn id="22" xr3:uid="{CFAEDB25-3FFF-4FC7-B743-037E43F5BD61}" name="Note" totalsRowLabel="Total [m²]" dataDxfId="422" totalsRowDxfId="421"/>
    <tableColumn id="23" xr3:uid="{BEFEA0C4-D9AF-4E4B-98BE-CDE5279EC6EE}" name="Total_x000a_Q×L×M [m²]" totalsRowFunction="sum" dataDxfId="420" totalsRowDxfId="419">
      <calculatedColumnFormula>C24*I24/1000*K24/1000</calculatedColumnFormula>
    </tableColumn>
    <tableColumn id="24" xr3:uid="{0C337A8F-C818-4C4F-A88C-9B7F14601973}" name="Priorité" dataDxfId="418" totalsRowDxfId="41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W34" totalsRowCount="1" headerRowDxfId="416" dataDxfId="414" totalsRowDxfId="412" headerRowBorderDxfId="415" tableBorderDxfId="413">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CB38CBDF-B023-4516-9CCE-DCE0804CCAEA}" name="Façade/Phase" dataDxfId="411" totalsRowDxfId="410"/>
    <tableColumn id="2" xr3:uid="{7BF006FC-95A9-4B0C-BB59-34376B1E7B9F}" name="Position" dataDxfId="409" totalsRowDxfId="408"/>
    <tableColumn id="3" xr3:uid="{144BD673-93BA-4445-84A3-742F273471C3}" name="Quantité_x000a_Q [pcs]" dataDxfId="407" totalsRowDxfId="406"/>
    <tableColumn id="4" xr3:uid="{5C34D670-EEF9-4F5F-A4FD-84DAE009C7A9}" name="A [mm]" dataDxfId="405" totalsRowDxfId="404"/>
    <tableColumn id="5" xr3:uid="{23DC54B7-3B42-40B6-90C9-5EEA10D55981}" name="B [mm]" dataDxfId="403" totalsRowDxfId="402"/>
    <tableColumn id="6" xr3:uid="{FC3E9D10-6A8C-4242-997B-AECE1D7B3EF2}" name="Dimension_x000a_A+B [mm]" dataDxfId="401" totalsRowDxfId="400">
      <calculatedColumnFormula>D24+E24</calculatedColumnFormula>
    </tableColumn>
    <tableColumn id="7" xr3:uid="{CBC2D980-B86B-4DC2-BED5-3ECC949CC463}" name="Angle_x000a_[°]" dataDxfId="399" totalsRowDxfId="398"/>
    <tableColumn id="8" xr3:uid="{2BBA7436-98CE-4E56-85C6-F956CDA991DA}" name="Longueur_x000a_L [mm]" dataDxfId="397" totalsRowDxfId="396"/>
    <tableColumn id="9" xr3:uid="{0049F575-EC8D-4EC0-BE3E-8F93F387528A}" name="Épaisseur_x000a_T [mm]" dataDxfId="395" totalsRowDxfId="394"/>
    <tableColumn id="10" xr3:uid="{9E03AEF5-23C4-4D48-809A-1AEBF29A33A7}" name="Module_x000a_M [mm]" dataDxfId="393" totalsRowDxfId="392"/>
    <tableColumn id="11" xr3:uid="{9FF8FAAB-05D7-4E36-872B-784789EED0F3}" name="Type de panneau" dataDxfId="391" totalsRowDxfId="390"/>
    <tableColumn id="12" xr3:uid="{CCCF10DA-A7A4-492D-BBFE-DEFB51F77810}" name="Type de laine" dataDxfId="389" totalsRowDxfId="388"/>
    <tableColumn id="13" xr3:uid="{BF56825D-6193-4E0D-BED0-63FA5CA351A4}" name="Épaisseur _x000a_(côté A) [mm]" dataDxfId="387" totalsRowDxfId="386"/>
    <tableColumn id="14" xr3:uid="{AC0E8C39-0CCB-4B26-946B-8BDC9392F9C4}" name="Type de revêtement _x000a_(côté A)" dataDxfId="385" totalsRowDxfId="384"/>
    <tableColumn id="15" xr3:uid="{6561BD22-12AA-441F-95FB-68D574FB766F}" name="Couleur _x000a_(côté A)" dataDxfId="383" totalsRowDxfId="382"/>
    <tableColumn id="16" xr3:uid="{C8DB97AC-8C18-416A-BE1C-295B4B9AC9CC}" name="Type de profil _x000a_(côté A)" dataDxfId="381" totalsRowDxfId="380"/>
    <tableColumn id="17" xr3:uid="{1FB864E2-71E3-4CC8-BA43-0895A923C186}" name="Épaisseur _x000a_(côté B) [mm]" dataDxfId="379" totalsRowDxfId="378"/>
    <tableColumn id="18" xr3:uid="{783B6848-E2AE-4A19-A515-EBA6D596B454}" name="Type de revêtement _x000a_(côté B)" dataDxfId="377" totalsRowDxfId="376"/>
    <tableColumn id="19" xr3:uid="{5B5C1A73-911F-4B04-AFF4-FFE573179FD0}" name="Couleur _x000a_(côté B)" dataDxfId="375" totalsRowDxfId="374"/>
    <tableColumn id="20" xr3:uid="{42B515E7-EEA5-45F7-BF24-E31412722B85}" name="Type de profil _x000a_(côté B)" dataDxfId="373" totalsRowDxfId="372"/>
    <tableColumn id="21" xr3:uid="{E1D5FF62-D6CD-48CA-9F69-61F7535AE8FA}" name="Note" totalsRowLabel="Total [m²]" dataDxfId="371" totalsRowDxfId="370"/>
    <tableColumn id="22" xr3:uid="{999DB76C-E3BD-4EBC-BDD9-EEB7496FEF38}" name="Total_x000a_Q×L×M [m²]" totalsRowFunction="sum" dataDxfId="369" totalsRowDxfId="368">
      <calculatedColumnFormula>C24*H24/1000*J24/1000</calculatedColumnFormula>
    </tableColumn>
    <tableColumn id="23" xr3:uid="{5AAB5E49-BAE1-40F1-84D8-2001699FAFDA}" name="Priorité" dataDxfId="367" totalsRowDxfId="3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W34" totalsRowCount="1" headerRowDxfId="365" dataDxfId="363" totalsRowDxfId="361" headerRowBorderDxfId="364" tableBorderDxfId="362">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8E33CDE-964D-44BF-9C34-3D48F6707512}" name="Façade/Phase" dataDxfId="360" totalsRowDxfId="359"/>
    <tableColumn id="2" xr3:uid="{C0FF0D3B-B15A-4DC4-9848-47C127B3DB87}" name="Position" dataDxfId="358" totalsRowDxfId="357"/>
    <tableColumn id="3" xr3:uid="{50E126EB-A32F-4D31-8AB6-EA040C2F3B54}" name="Quantité_x000a_Q [pcs]" dataDxfId="356" totalsRowDxfId="355"/>
    <tableColumn id="4" xr3:uid="{28B0868F-C921-4CD2-9C05-17A6D6D49F74}" name="A [mm]" dataDxfId="354" totalsRowDxfId="353"/>
    <tableColumn id="5" xr3:uid="{F785B4FF-2FB4-46FC-B068-99D388E37782}" name="B [mm]" dataDxfId="352" totalsRowDxfId="351"/>
    <tableColumn id="6" xr3:uid="{7A249C3F-7A1C-4058-8395-018FFDD7726A}" name="Dimension_x000a_A+B [mm]" dataDxfId="350" totalsRowDxfId="349">
      <calculatedColumnFormula>D24+E24</calculatedColumnFormula>
    </tableColumn>
    <tableColumn id="7" xr3:uid="{568C61BD-D9CA-4C14-9442-CA557641C3FB}" name="Angle_x000a_[°]" dataDxfId="348" totalsRowDxfId="347"/>
    <tableColumn id="8" xr3:uid="{F25EF52F-B300-4001-B5B2-44516F434870}" name="Longueur_x000a_L [mm]" dataDxfId="346" totalsRowDxfId="345"/>
    <tableColumn id="9" xr3:uid="{73C41D59-DE74-4315-96CE-DC96662619D6}" name="Épaisseur_x000a_T [mm]" dataDxfId="344" totalsRowDxfId="343"/>
    <tableColumn id="10" xr3:uid="{613FC38A-8919-4454-ABDC-ABB3EA1CE58D}" name="Module_x000a_M [mm]" dataDxfId="342" totalsRowDxfId="341"/>
    <tableColumn id="11" xr3:uid="{F8F86200-EF2A-4192-9096-4F95E068BE99}" name="Type de panneau" dataDxfId="340" totalsRowDxfId="339"/>
    <tableColumn id="12" xr3:uid="{B973C435-7660-429F-B9E4-079628BBC8C0}" name="Type de laine" dataDxfId="338" totalsRowDxfId="337"/>
    <tableColumn id="13" xr3:uid="{688D9597-0D62-45B9-8441-7C39635F8F5E}" name="Épaisseur _x000a_(côté A) [mm]" dataDxfId="336" totalsRowDxfId="335"/>
    <tableColumn id="14" xr3:uid="{A5F3989C-6360-4D1D-A909-22E9F8089196}" name="Type de revêtement _x000a_(côté A)" dataDxfId="334" totalsRowDxfId="333"/>
    <tableColumn id="15" xr3:uid="{7F6B142A-69CF-4252-B1E5-9D35D53188DA}" name="Couleur _x000a_(côté A)" dataDxfId="332" totalsRowDxfId="331"/>
    <tableColumn id="16" xr3:uid="{E4E0869D-EEED-474D-BE61-9BEC8A96E076}" name="Type de profil _x000a_(côté A)" dataDxfId="330" totalsRowDxfId="329"/>
    <tableColumn id="17" xr3:uid="{68E346CF-A2F7-4B33-9832-847348389D03}" name="Épaisseur _x000a_(côté B) [mm]" dataDxfId="328" totalsRowDxfId="327"/>
    <tableColumn id="18" xr3:uid="{E843AAB7-6BDE-4264-A323-C22AAEF57720}" name="Type de revêtement _x000a_(côté B)" dataDxfId="326" totalsRowDxfId="325"/>
    <tableColumn id="19" xr3:uid="{52F52D61-E9E7-4755-B035-7626375CDC34}" name="Couleur _x000a_(côté B)" dataDxfId="324" totalsRowDxfId="323"/>
    <tableColumn id="20" xr3:uid="{CCD4A2C1-A84E-4F59-96ED-75972F66C710}" name="Type de profil _x000a_(côté B)" dataDxfId="322" totalsRowDxfId="321"/>
    <tableColumn id="21" xr3:uid="{39707367-3F0C-4E05-A69A-6AD60019C291}" name="Note" totalsRowLabel="Total [m²]" dataDxfId="320" totalsRowDxfId="319"/>
    <tableColumn id="22" xr3:uid="{D096B6C9-E209-4893-A7D0-B7ACAB2C44A3}" name="Total_x000a_Q×L×M [m²]" totalsRowFunction="sum" dataDxfId="318" totalsRowDxfId="317">
      <calculatedColumnFormula>C24*H24/1000*J24/1000</calculatedColumnFormula>
    </tableColumn>
    <tableColumn id="23" xr3:uid="{125F56FE-8010-44D2-9F8C-A0EAEC14CFF6}" name="Priorité" dataDxfId="316" totalsRowDxfId="31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W34" totalsRowCount="1" headerRowDxfId="314" dataDxfId="312" totalsRowDxfId="310" headerRowBorderDxfId="313" tableBorderDxfId="311">
  <autoFilter ref="A23:W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E21214B7-32E9-455F-A84E-6CC191529108}" name="Façade/Phase" dataDxfId="309" totalsRowDxfId="308"/>
    <tableColumn id="2" xr3:uid="{414E04E1-95A1-4376-894F-43EF368AA0CC}" name="Position" dataDxfId="307" totalsRowDxfId="306"/>
    <tableColumn id="3" xr3:uid="{E7833184-7D64-4C93-BD53-54F90A62C7AC}" name="Quantité_x000a_Q [pcs]" dataDxfId="305" totalsRowDxfId="304"/>
    <tableColumn id="4" xr3:uid="{10970EB0-8706-4E53-8CA6-D1B81F1C1C0B}" name="A [mm]" dataDxfId="303" totalsRowDxfId="302"/>
    <tableColumn id="5" xr3:uid="{5E311371-F710-4D29-9AC5-847BF53F00B4}" name="B [mm]" dataDxfId="301" totalsRowDxfId="300"/>
    <tableColumn id="6" xr3:uid="{6AC844A3-7219-48FB-899B-C2A36C936FF3}" name="Dimension_x000a_A+B [mm]" dataDxfId="299" totalsRowDxfId="298">
      <calculatedColumnFormula>D24+E24</calculatedColumnFormula>
    </tableColumn>
    <tableColumn id="7" xr3:uid="{D6D57AA4-BABE-4654-8098-42173355E834}" name="Angle_x000a_[°]" dataDxfId="297" totalsRowDxfId="296"/>
    <tableColumn id="8" xr3:uid="{1CB59856-11AA-49CD-94D8-D4E88CC4B925}" name="Longueur_x000a_L [mm]" dataDxfId="295" totalsRowDxfId="294"/>
    <tableColumn id="9" xr3:uid="{6F0A46B4-D219-4E85-928D-ECC55754C441}" name="Épaisseur_x000a_T [mm]" dataDxfId="293" totalsRowDxfId="292"/>
    <tableColumn id="10" xr3:uid="{892349F1-B421-4857-81F9-3373E3D0D60C}" name="Module_x000a_M [mm]" dataDxfId="291" totalsRowDxfId="290"/>
    <tableColumn id="11" xr3:uid="{CEE97438-8AC2-405E-9DBA-A12FE420C113}" name="Type de panneau" dataDxfId="289" totalsRowDxfId="288"/>
    <tableColumn id="12" xr3:uid="{AC614D02-4731-40C2-8E14-3F43941C33F6}" name="Type de laine" dataDxfId="287" totalsRowDxfId="286"/>
    <tableColumn id="13" xr3:uid="{4EE33101-2235-4F07-963F-04613BD088E0}" name="Épaisseur _x000a_(côté A) [mm]" dataDxfId="285" totalsRowDxfId="284"/>
    <tableColumn id="14" xr3:uid="{302B613E-9D8F-466A-B03F-EDE83F11FE16}" name="Type de revêtement _x000a_(côté A)" dataDxfId="283" totalsRowDxfId="282"/>
    <tableColumn id="15" xr3:uid="{B610B2A9-F1C3-48A4-A434-3DE9EE4BE050}" name="Couleur _x000a_(côté A)" dataDxfId="281" totalsRowDxfId="280"/>
    <tableColumn id="16" xr3:uid="{051B4C43-7FCE-46C5-846F-68C48A6E4C48}" name="Type de profil _x000a_(côté A)" dataDxfId="279" totalsRowDxfId="278"/>
    <tableColumn id="17" xr3:uid="{EFA451C9-E9C9-439F-8350-C0279E6687F4}" name="Épaisseur _x000a_(côté B) [mm]" dataDxfId="277" totalsRowDxfId="276"/>
    <tableColumn id="18" xr3:uid="{8E7DF73A-8C79-410E-819E-CE56DE533AFB}" name="Type de revêtement _x000a_(côté B)" dataDxfId="275" totalsRowDxfId="274"/>
    <tableColumn id="19" xr3:uid="{22B018EB-D5D6-4D0C-9769-E24FF452F9C7}" name="Couleur _x000a_(côté B)" dataDxfId="273" totalsRowDxfId="272"/>
    <tableColumn id="20" xr3:uid="{2E040F63-CAA2-47B1-80CD-5387925A38F3}" name="Type de profil _x000a_(côté B)" dataDxfId="271" totalsRowDxfId="270"/>
    <tableColumn id="21" xr3:uid="{089A5283-3914-48AE-8A4C-151E776745A3}" name="Note" totalsRowLabel="Total [m²]" dataDxfId="269" totalsRowDxfId="268"/>
    <tableColumn id="22" xr3:uid="{C4A01874-3EF0-43B0-99A7-15FC4F07F461}" name="Total_x000a_Q×L×M [m²]" totalsRowFunction="sum" dataDxfId="267" totalsRowDxfId="266">
      <calculatedColumnFormula>C24*H24/1000*J24/1000</calculatedColumnFormula>
    </tableColumn>
    <tableColumn id="23" xr3:uid="{9863D978-B613-48C2-9722-0493C7318FB1}" name="Priorité" dataDxfId="265" totalsRowDxfId="26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Y34" totalsRowCount="1" headerRowDxfId="263" dataDxfId="261" totalsRowDxfId="259" headerRowBorderDxfId="262" tableBorderDxfId="260">
  <autoFilter ref="A23:Y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D4EF081-D5F2-47F8-9F4F-5C8DCAE2F1D9}" name="Façade/Phase" dataDxfId="258" totalsRowDxfId="257"/>
    <tableColumn id="2" xr3:uid="{B87F712C-69DA-4ADC-BE2A-27963FD0CC0B}" name="Position" dataDxfId="256" totalsRowDxfId="255"/>
    <tableColumn id="3" xr3:uid="{ECE45E54-5776-4BA2-9699-44D2C3091094}" name="Quantité_x000a_Q [pcs]" dataDxfId="254" totalsRowDxfId="253"/>
    <tableColumn id="4" xr3:uid="{9211800F-A1A2-4DA5-8150-437F27B5F8E3}" name="A [mm]" dataDxfId="252" totalsRowDxfId="251"/>
    <tableColumn id="5" xr3:uid="{EEB5ECC6-BEA3-4AA2-AE0A-CF533A944457}" name="B [mm]" dataDxfId="250" totalsRowDxfId="249"/>
    <tableColumn id="6" xr3:uid="{43462FFE-D6E9-4E90-BDB2-C34315A7A747}" name="C [mm]" dataDxfId="248" totalsRowDxfId="247"/>
    <tableColumn id="7" xr3:uid="{1C304616-B0D5-465F-AA04-1AC12FCBD9C4}" name="Dimension_x000a_A+B+C [mm]" dataDxfId="246" totalsRowDxfId="245">
      <calculatedColumnFormula>D24+E24+F24</calculatedColumnFormula>
    </tableColumn>
    <tableColumn id="8" xr3:uid="{E729B8B3-6085-4DAD-A595-72E167BD7EEC}" name="Angle_x000a_a [°]" dataDxfId="244" totalsRowDxfId="243"/>
    <tableColumn id="9" xr3:uid="{F80BBEBA-B874-4A35-B42F-779F1AA730B6}" name="Angle_x000a_c [°]" dataDxfId="242" totalsRowDxfId="241"/>
    <tableColumn id="10" xr3:uid="{E75D845E-355D-4589-8C58-8D6DA34B7951}" name="Longueur_x000a_L [mm]" dataDxfId="240" totalsRowDxfId="239"/>
    <tableColumn id="11" xr3:uid="{4A50F7C3-C8C6-4F2E-AF84-947630247239}" name="Épaisseur_x000a_T [mm]" dataDxfId="238" totalsRowDxfId="237"/>
    <tableColumn id="12" xr3:uid="{57CB8E0F-8510-4886-B268-E42D2FD165C2}" name="Module_x000a_M [mm]" dataDxfId="236" totalsRowDxfId="235"/>
    <tableColumn id="13" xr3:uid="{31B21902-45C3-4E53-BC77-983D7BA77864}" name="Type de panneau" dataDxfId="234" totalsRowDxfId="233"/>
    <tableColumn id="14" xr3:uid="{C9D99160-9EF6-419A-AA41-A5CD1010DDA6}" name="Type de laine" dataDxfId="232" totalsRowDxfId="231"/>
    <tableColumn id="15" xr3:uid="{BA4FEF8D-205D-45EB-BC4A-950E478F9C34}" name="Épaisseur _x000a_(côté A) [mm]" dataDxfId="230" totalsRowDxfId="229"/>
    <tableColumn id="16" xr3:uid="{CFE4FFC4-749F-4F39-A8A9-862100575C94}" name="Type de revêtement _x000a_(côté A)" dataDxfId="228" totalsRowDxfId="227"/>
    <tableColumn id="17" xr3:uid="{07BA0C9C-6D0B-445E-B8E7-B35E551E5469}" name="Couleur _x000a_(côté A)" dataDxfId="226" totalsRowDxfId="225"/>
    <tableColumn id="18" xr3:uid="{8683BCB0-5485-40E1-8BB4-13A85F5418D1}" name="Type de profil _x000a_(côté A)" dataDxfId="224" totalsRowDxfId="223"/>
    <tableColumn id="19" xr3:uid="{C65C4D47-73B1-4CEF-8C58-7190E4015D51}" name="Épaisseur _x000a_(côté B) [mm]" dataDxfId="222" totalsRowDxfId="221"/>
    <tableColumn id="20" xr3:uid="{0A19CF92-BAD4-4235-A5C3-AE602A0944C0}" name="Type de revêtement _x000a_(côté B)" dataDxfId="220" totalsRowDxfId="219"/>
    <tableColumn id="21" xr3:uid="{350740CF-B087-4334-BCF0-EB357D0C343E}" name="Couleur _x000a_(côté B)" dataDxfId="218" totalsRowDxfId="217"/>
    <tableColumn id="22" xr3:uid="{EF508185-183F-418E-9E81-1751BB937921}" name="Type de profil _x000a_(côté B)" dataDxfId="216" totalsRowDxfId="215"/>
    <tableColumn id="23" xr3:uid="{81F53799-C75C-4774-BD44-67D385D85806}" name="Note" totalsRowLabel="Total [m²]" dataDxfId="214" totalsRowDxfId="213"/>
    <tableColumn id="24" xr3:uid="{0695AF34-C0C0-4996-99C2-35C8200D6099}" name="Total_x000a_Q×L×M [m²]" totalsRowFunction="sum" dataDxfId="212" totalsRowDxfId="211">
      <calculatedColumnFormula>C24*J24/1000*L24/1000</calculatedColumnFormula>
    </tableColumn>
    <tableColumn id="25" xr3:uid="{8540300C-D353-4162-BFDC-F402AACE7CBE}" name="Priorité" dataDxfId="210" totalsRowDxfId="20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2.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3.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4.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5.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6.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7.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8.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P166"/>
  <sheetViews>
    <sheetView showGridLines="0" tabSelected="1" topLeftCell="A32" zoomScaleNormal="100" zoomScaleSheetLayoutView="85" workbookViewId="0">
      <selection activeCell="E6" sqref="E6"/>
    </sheetView>
  </sheetViews>
  <sheetFormatPr defaultRowHeight="14.25" x14ac:dyDescent="0.2"/>
  <cols>
    <col min="1" max="1" width="17.625" customWidth="1"/>
    <col min="2" max="2" width="14.625" customWidth="1"/>
    <col min="3" max="3" width="10.625" customWidth="1"/>
    <col min="4" max="6" width="9" customWidth="1"/>
  </cols>
  <sheetData>
    <row r="1" spans="1:16" s="72" customFormat="1" ht="15" x14ac:dyDescent="0.25">
      <c r="B1" s="73"/>
    </row>
    <row r="2" spans="1:16" s="72" customFormat="1" ht="26.25" x14ac:dyDescent="0.4">
      <c r="A2" s="75"/>
      <c r="B2" s="73"/>
      <c r="C2" s="76" t="s">
        <v>71</v>
      </c>
    </row>
    <row r="3" spans="1:16" s="72" customFormat="1" ht="15.75" x14ac:dyDescent="0.25">
      <c r="C3" s="77" t="s">
        <v>22</v>
      </c>
      <c r="D3" s="78" t="str" cm="1">
        <f t="array" ref="D3">LOOKUP(2,1/(Updates!A:A&lt;&gt;""),Updates!A:A)</f>
        <v>1.4.1</v>
      </c>
      <c r="E3" s="89" t="s">
        <v>212</v>
      </c>
      <c r="F3" s="75"/>
    </row>
    <row r="4" spans="1:16" s="72" customFormat="1" x14ac:dyDescent="0.2"/>
    <row r="6" spans="1:16" ht="15" x14ac:dyDescent="0.25">
      <c r="F6" s="1" t="s">
        <v>146</v>
      </c>
      <c r="L6" s="107" t="s">
        <v>147</v>
      </c>
    </row>
    <row r="7" spans="1:16" x14ac:dyDescent="0.2">
      <c r="F7" s="106" t="s">
        <v>148</v>
      </c>
    </row>
    <row r="8" spans="1:16" ht="15" x14ac:dyDescent="0.25">
      <c r="F8" s="133"/>
      <c r="G8" s="133"/>
      <c r="H8" s="133"/>
      <c r="I8" s="133"/>
      <c r="J8" s="133"/>
      <c r="K8" s="133"/>
      <c r="L8" s="108" t="s">
        <v>146</v>
      </c>
      <c r="M8" s="109"/>
      <c r="N8" s="109"/>
      <c r="O8" s="110" t="s">
        <v>59</v>
      </c>
      <c r="P8" s="110" t="s">
        <v>60</v>
      </c>
    </row>
    <row r="9" spans="1:16" x14ac:dyDescent="0.2">
      <c r="F9" s="133"/>
      <c r="G9" s="133"/>
      <c r="H9" s="133"/>
      <c r="I9" s="133"/>
      <c r="J9" s="133"/>
      <c r="K9" s="133"/>
      <c r="L9" s="111" t="s">
        <v>149</v>
      </c>
      <c r="M9" s="112"/>
      <c r="N9" s="112"/>
      <c r="O9" s="113" t="s">
        <v>61</v>
      </c>
      <c r="P9" s="113" t="s">
        <v>61</v>
      </c>
    </row>
    <row r="10" spans="1:16" x14ac:dyDescent="0.2">
      <c r="F10" s="133"/>
      <c r="G10" s="133"/>
      <c r="H10" s="133"/>
      <c r="I10" s="133"/>
      <c r="J10" s="133"/>
      <c r="K10" s="133"/>
      <c r="L10" s="111" t="s">
        <v>150</v>
      </c>
      <c r="M10" s="112"/>
      <c r="N10" s="112"/>
      <c r="O10" s="113" t="s">
        <v>61</v>
      </c>
      <c r="P10" s="113" t="s">
        <v>61</v>
      </c>
    </row>
    <row r="11" spans="1:16" x14ac:dyDescent="0.2">
      <c r="F11" s="106" t="s">
        <v>151</v>
      </c>
      <c r="L11" s="111" t="s">
        <v>148</v>
      </c>
      <c r="M11" s="114"/>
      <c r="N11" s="114"/>
      <c r="O11" s="113" t="s">
        <v>61</v>
      </c>
      <c r="P11" s="113" t="s">
        <v>61</v>
      </c>
    </row>
    <row r="12" spans="1:16" x14ac:dyDescent="0.2">
      <c r="F12" s="133"/>
      <c r="G12" s="133"/>
      <c r="H12" s="133"/>
      <c r="I12" s="133"/>
      <c r="J12" s="133"/>
      <c r="K12" s="133"/>
      <c r="L12" s="111" t="s">
        <v>152</v>
      </c>
      <c r="M12" s="114"/>
      <c r="N12" s="114"/>
      <c r="O12" s="113" t="s">
        <v>61</v>
      </c>
      <c r="P12" s="113" t="s">
        <v>61</v>
      </c>
    </row>
    <row r="13" spans="1:16" x14ac:dyDescent="0.2">
      <c r="F13" s="133"/>
      <c r="G13" s="133"/>
      <c r="H13" s="133"/>
      <c r="I13" s="133"/>
      <c r="J13" s="133"/>
      <c r="K13" s="133"/>
      <c r="L13" s="111" t="s">
        <v>153</v>
      </c>
      <c r="M13" s="114"/>
      <c r="N13" s="114"/>
      <c r="O13" s="115"/>
      <c r="P13" s="113" t="s">
        <v>61</v>
      </c>
    </row>
    <row r="14" spans="1:16" x14ac:dyDescent="0.2">
      <c r="F14" s="133"/>
      <c r="G14" s="133"/>
      <c r="H14" s="133"/>
      <c r="I14" s="133"/>
      <c r="J14" s="133"/>
      <c r="K14" s="133"/>
      <c r="L14" s="111" t="s">
        <v>154</v>
      </c>
      <c r="M14" s="116"/>
      <c r="N14" s="116"/>
      <c r="O14" s="115"/>
      <c r="P14" s="113" t="s">
        <v>61</v>
      </c>
    </row>
    <row r="15" spans="1:16" x14ac:dyDescent="0.2">
      <c r="F15" s="106" t="s">
        <v>153</v>
      </c>
    </row>
    <row r="16" spans="1:16" x14ac:dyDescent="0.2">
      <c r="F16" s="133"/>
      <c r="G16" s="133"/>
      <c r="H16" s="133"/>
      <c r="I16" s="133"/>
      <c r="J16" s="133"/>
      <c r="K16" s="133"/>
    </row>
    <row r="17" spans="6:11" x14ac:dyDescent="0.2">
      <c r="F17" s="133"/>
      <c r="G17" s="133"/>
      <c r="H17" s="133"/>
      <c r="I17" s="133"/>
      <c r="J17" s="133"/>
      <c r="K17" s="133"/>
    </row>
    <row r="18" spans="6:11" x14ac:dyDescent="0.2">
      <c r="F18" s="133"/>
      <c r="G18" s="133"/>
      <c r="H18" s="133"/>
      <c r="I18" s="133"/>
      <c r="J18" s="133"/>
      <c r="K18" s="133"/>
    </row>
    <row r="19" spans="6:11" x14ac:dyDescent="0.2">
      <c r="F19" s="106" t="s">
        <v>155</v>
      </c>
    </row>
    <row r="20" spans="6:11" x14ac:dyDescent="0.2">
      <c r="F20" s="133"/>
      <c r="G20" s="133"/>
      <c r="H20" s="133"/>
      <c r="I20" s="133"/>
      <c r="J20" s="133"/>
      <c r="K20" s="133"/>
    </row>
    <row r="21" spans="6:11" x14ac:dyDescent="0.2">
      <c r="F21" s="133"/>
      <c r="G21" s="133"/>
      <c r="H21" s="133"/>
      <c r="I21" s="133"/>
      <c r="J21" s="133"/>
      <c r="K21" s="133"/>
    </row>
    <row r="22" spans="6:11" x14ac:dyDescent="0.2">
      <c r="F22" s="133"/>
      <c r="G22" s="133"/>
      <c r="H22" s="133"/>
      <c r="I22" s="133"/>
      <c r="J22" s="133"/>
      <c r="K22" s="133"/>
    </row>
    <row r="23" spans="6:11" x14ac:dyDescent="0.2">
      <c r="F23" s="106" t="s">
        <v>156</v>
      </c>
    </row>
    <row r="24" spans="6:11" x14ac:dyDescent="0.2">
      <c r="F24" s="133"/>
      <c r="G24" s="133"/>
      <c r="H24" s="133"/>
      <c r="I24" s="133"/>
      <c r="J24" s="133"/>
      <c r="K24" s="133"/>
    </row>
    <row r="25" spans="6:11" x14ac:dyDescent="0.2">
      <c r="F25" s="133"/>
      <c r="G25" s="133"/>
      <c r="H25" s="133"/>
      <c r="I25" s="133"/>
      <c r="J25" s="133"/>
      <c r="K25" s="133"/>
    </row>
    <row r="26" spans="6:11" x14ac:dyDescent="0.2">
      <c r="F26" s="133"/>
      <c r="G26" s="133"/>
      <c r="H26" s="133"/>
      <c r="I26" s="133"/>
      <c r="J26" s="133"/>
      <c r="K26" s="133"/>
    </row>
    <row r="27" spans="6:11" x14ac:dyDescent="0.2">
      <c r="F27" s="106" t="s">
        <v>149</v>
      </c>
    </row>
    <row r="28" spans="6:11" x14ac:dyDescent="0.2">
      <c r="F28" s="133"/>
      <c r="G28" s="133"/>
      <c r="H28" s="133"/>
      <c r="I28" s="133"/>
      <c r="J28" s="133"/>
      <c r="K28" s="133"/>
    </row>
    <row r="29" spans="6:11" x14ac:dyDescent="0.2">
      <c r="F29" s="133"/>
      <c r="G29" s="133"/>
      <c r="H29" s="133"/>
      <c r="I29" s="133"/>
      <c r="J29" s="133"/>
      <c r="K29" s="133"/>
    </row>
    <row r="30" spans="6:11" x14ac:dyDescent="0.2">
      <c r="F30" s="133"/>
      <c r="G30" s="133"/>
      <c r="H30" s="133"/>
      <c r="I30" s="133"/>
      <c r="J30" s="133"/>
      <c r="K30" s="133"/>
    </row>
    <row r="31" spans="6:11" x14ac:dyDescent="0.2">
      <c r="F31" s="106" t="s">
        <v>157</v>
      </c>
    </row>
    <row r="32" spans="6:11" x14ac:dyDescent="0.2">
      <c r="F32" s="133"/>
      <c r="G32" s="133"/>
      <c r="H32" s="133"/>
      <c r="I32" s="133"/>
      <c r="J32" s="133"/>
      <c r="K32" s="133"/>
    </row>
    <row r="33" spans="6:11" x14ac:dyDescent="0.2">
      <c r="F33" s="133"/>
      <c r="G33" s="133"/>
      <c r="H33" s="133"/>
      <c r="I33" s="133"/>
      <c r="J33" s="133"/>
      <c r="K33" s="133"/>
    </row>
    <row r="34" spans="6:11" x14ac:dyDescent="0.2">
      <c r="F34" s="133"/>
      <c r="G34" s="133"/>
      <c r="H34" s="133"/>
      <c r="I34" s="133"/>
      <c r="J34" s="133"/>
      <c r="K34" s="133"/>
    </row>
    <row r="35" spans="6:11" x14ac:dyDescent="0.2">
      <c r="F35" s="106" t="s">
        <v>158</v>
      </c>
    </row>
    <row r="36" spans="6:11" x14ac:dyDescent="0.2">
      <c r="F36" s="133"/>
      <c r="G36" s="133"/>
      <c r="H36" s="133"/>
      <c r="I36" s="133"/>
      <c r="J36" s="133"/>
      <c r="K36" s="133"/>
    </row>
    <row r="37" spans="6:11" x14ac:dyDescent="0.2">
      <c r="F37" s="133"/>
      <c r="G37" s="133"/>
      <c r="H37" s="133"/>
      <c r="I37" s="133"/>
      <c r="J37" s="133"/>
      <c r="K37" s="133"/>
    </row>
    <row r="38" spans="6:11" x14ac:dyDescent="0.2">
      <c r="F38" s="133"/>
      <c r="G38" s="133"/>
      <c r="H38" s="133"/>
      <c r="I38" s="133"/>
      <c r="J38" s="133"/>
      <c r="K38" s="133"/>
    </row>
    <row r="39" spans="6:11" x14ac:dyDescent="0.2">
      <c r="F39" s="106" t="s">
        <v>159</v>
      </c>
    </row>
    <row r="40" spans="6:11" x14ac:dyDescent="0.2">
      <c r="F40" s="133"/>
      <c r="G40" s="133"/>
      <c r="H40" s="133"/>
      <c r="I40" s="133"/>
      <c r="J40" s="133"/>
      <c r="K40" s="133"/>
    </row>
    <row r="41" spans="6:11" x14ac:dyDescent="0.2">
      <c r="F41" s="133"/>
      <c r="G41" s="133"/>
      <c r="H41" s="133"/>
      <c r="I41" s="133"/>
      <c r="J41" s="133"/>
      <c r="K41" s="133"/>
    </row>
    <row r="42" spans="6:11" x14ac:dyDescent="0.2">
      <c r="F42" s="133"/>
      <c r="G42" s="133"/>
      <c r="H42" s="133"/>
      <c r="I42" s="133"/>
      <c r="J42" s="133"/>
      <c r="K42" s="133"/>
    </row>
    <row r="58" spans="1:9" ht="20.25" x14ac:dyDescent="0.3">
      <c r="A58" s="130" t="s">
        <v>206</v>
      </c>
    </row>
    <row r="60" spans="1:9" ht="15" x14ac:dyDescent="0.25">
      <c r="A60" s="131" t="s">
        <v>183</v>
      </c>
      <c r="D60" s="131" t="s">
        <v>183</v>
      </c>
      <c r="I60" s="131" t="s">
        <v>184</v>
      </c>
    </row>
    <row r="61" spans="1:9" x14ac:dyDescent="0.2">
      <c r="A61" s="118" t="s">
        <v>185</v>
      </c>
      <c r="D61" s="118" t="s">
        <v>186</v>
      </c>
      <c r="I61" s="118" t="s">
        <v>207</v>
      </c>
    </row>
    <row r="62" spans="1:9" x14ac:dyDescent="0.2">
      <c r="A62" s="118" t="s">
        <v>208</v>
      </c>
      <c r="D62" s="118" t="s">
        <v>208</v>
      </c>
      <c r="I62" s="118" t="s">
        <v>208</v>
      </c>
    </row>
    <row r="63" spans="1:9" x14ac:dyDescent="0.2">
      <c r="A63" s="118" t="s">
        <v>209</v>
      </c>
      <c r="D63" s="118" t="s">
        <v>209</v>
      </c>
      <c r="I63" s="118" t="s">
        <v>209</v>
      </c>
    </row>
    <row r="68" spans="1:4" ht="20.25" x14ac:dyDescent="0.3">
      <c r="A68" s="130" t="s">
        <v>206</v>
      </c>
    </row>
    <row r="70" spans="1:4" ht="15" x14ac:dyDescent="0.25">
      <c r="A70" s="131" t="s">
        <v>184</v>
      </c>
      <c r="D70" s="131" t="s">
        <v>184</v>
      </c>
    </row>
    <row r="71" spans="1:4" x14ac:dyDescent="0.2">
      <c r="A71" s="118" t="s">
        <v>207</v>
      </c>
      <c r="D71" s="118" t="s">
        <v>210</v>
      </c>
    </row>
    <row r="72" spans="1:4" x14ac:dyDescent="0.2">
      <c r="A72" s="118" t="s">
        <v>211</v>
      </c>
      <c r="D72" s="118" t="s">
        <v>211</v>
      </c>
    </row>
    <row r="79" spans="1:4" ht="15" x14ac:dyDescent="0.25">
      <c r="A79" s="1" t="s">
        <v>73</v>
      </c>
    </row>
    <row r="81" spans="1:5" x14ac:dyDescent="0.2">
      <c r="B81" s="62" t="s">
        <v>214</v>
      </c>
    </row>
    <row r="82" spans="1:5" x14ac:dyDescent="0.2">
      <c r="B82" s="62" t="s">
        <v>215</v>
      </c>
    </row>
    <row r="83" spans="1:5" x14ac:dyDescent="0.2">
      <c r="B83" s="62" t="s">
        <v>216</v>
      </c>
    </row>
    <row r="84" spans="1:5" x14ac:dyDescent="0.2">
      <c r="B84" s="45"/>
    </row>
    <row r="85" spans="1:5" x14ac:dyDescent="0.2">
      <c r="B85" s="62" t="s">
        <v>217</v>
      </c>
    </row>
    <row r="88" spans="1:5" ht="15.75" x14ac:dyDescent="0.25">
      <c r="A88" s="44" t="s">
        <v>74</v>
      </c>
    </row>
    <row r="89" spans="1:5" x14ac:dyDescent="0.2">
      <c r="A89" s="39" t="s">
        <v>75</v>
      </c>
    </row>
    <row r="90" spans="1:5" x14ac:dyDescent="0.2">
      <c r="A90" s="39" t="s">
        <v>76</v>
      </c>
    </row>
    <row r="92" spans="1:5" x14ac:dyDescent="0.2">
      <c r="B92" s="3" t="s">
        <v>77</v>
      </c>
      <c r="C92" t="s">
        <v>78</v>
      </c>
    </row>
    <row r="93" spans="1:5" x14ac:dyDescent="0.2">
      <c r="B93" s="14" t="s">
        <v>79</v>
      </c>
      <c r="C93" s="10" t="s">
        <v>80</v>
      </c>
      <c r="D93" s="10"/>
      <c r="E93" s="10"/>
    </row>
    <row r="94" spans="1:5" x14ac:dyDescent="0.2">
      <c r="B94" s="15" t="s">
        <v>79</v>
      </c>
      <c r="C94" s="9" t="s">
        <v>81</v>
      </c>
      <c r="D94" s="9"/>
      <c r="E94" s="9"/>
    </row>
    <row r="95" spans="1:5" x14ac:dyDescent="0.2">
      <c r="B95" s="16" t="s">
        <v>79</v>
      </c>
      <c r="C95" s="2" t="s">
        <v>82</v>
      </c>
      <c r="D95" s="2"/>
      <c r="E95" s="2"/>
    </row>
    <row r="96" spans="1:5" x14ac:dyDescent="0.2">
      <c r="B96" s="17" t="s">
        <v>83</v>
      </c>
      <c r="C96" s="11" t="s">
        <v>84</v>
      </c>
      <c r="D96" s="11"/>
      <c r="E96" s="11"/>
    </row>
    <row r="126" spans="1:1" ht="15.75" x14ac:dyDescent="0.25">
      <c r="A126" s="44" t="s">
        <v>85</v>
      </c>
    </row>
    <row r="127" spans="1:1" x14ac:dyDescent="0.2">
      <c r="A127" s="39" t="s">
        <v>86</v>
      </c>
    </row>
    <row r="128" spans="1:1" x14ac:dyDescent="0.2">
      <c r="A128" s="39" t="s">
        <v>87</v>
      </c>
    </row>
    <row r="165" spans="1:13" ht="15" x14ac:dyDescent="0.25">
      <c r="A165" s="1" t="s">
        <v>88</v>
      </c>
    </row>
    <row r="166" spans="1:13" ht="132" customHeight="1" x14ac:dyDescent="0.2">
      <c r="A166" s="132" t="s">
        <v>213</v>
      </c>
      <c r="B166" s="132"/>
      <c r="C166" s="132"/>
      <c r="D166" s="132"/>
      <c r="E166" s="132"/>
      <c r="F166" s="132"/>
      <c r="G166" s="132"/>
      <c r="H166" s="132"/>
      <c r="I166" s="132"/>
      <c r="J166" s="132"/>
      <c r="K166" s="132"/>
      <c r="L166" s="132"/>
      <c r="M166" s="132"/>
    </row>
  </sheetData>
  <sheetProtection sheet="1" objects="1" scenarios="1"/>
  <mergeCells count="10">
    <mergeCell ref="A166:M166"/>
    <mergeCell ref="F8:K10"/>
    <mergeCell ref="F12:K14"/>
    <mergeCell ref="F16:K18"/>
    <mergeCell ref="F20:K22"/>
    <mergeCell ref="F24:K26"/>
    <mergeCell ref="F28:K30"/>
    <mergeCell ref="F32:K34"/>
    <mergeCell ref="F36:K38"/>
    <mergeCell ref="F40:K42"/>
  </mergeCells>
  <phoneticPr fontId="4" type="noConversion"/>
  <hyperlinks>
    <hyperlink ref="B83" r:id="rId1" tooltip="Download" display="https://www.trimo-group.com/files/downloads/Trimoterm Fireproof Panels Brochure.pdf" xr:uid="{CDC29206-EB2F-4610-8EEA-460471E044B8}"/>
    <hyperlink ref="B85" r:id="rId2" display="pack" xr:uid="{AEF72365-E8A7-4632-9D63-E1E0DF5B8680}"/>
    <hyperlink ref="B81" r:id="rId3" tooltip="Download" display="https://www.trimo-group.com/files/downloads/Trimoterm Technical Specification.pdf" xr:uid="{3E4DE0C5-712B-434B-8758-BDFB3CBEA315}"/>
    <hyperlink ref="B82" r:id="rId4" xr:uid="{D56BB141-84E3-45AF-88E8-AE2B069D1848}"/>
  </hyperlinks>
  <pageMargins left="0.39370078740157483" right="0.39370078740157483" top="0.39370078740157483" bottom="0.39370078740157483" header="0.31496062992125984" footer="0.31496062992125984"/>
  <pageSetup paperSize="9" orientation="landscape"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sheetPr codeName="Sheet10"/>
  <dimension ref="A1:C7"/>
  <sheetViews>
    <sheetView workbookViewId="0">
      <selection activeCell="B10" sqref="B10"/>
    </sheetView>
  </sheetViews>
  <sheetFormatPr defaultRowHeight="15" x14ac:dyDescent="0.25"/>
  <cols>
    <col min="1" max="1" width="9" style="40"/>
    <col min="2" max="2" width="10.5" style="43" customWidth="1"/>
    <col min="3" max="3" width="69.25" style="40" customWidth="1"/>
  </cols>
  <sheetData>
    <row r="1" spans="1:3" x14ac:dyDescent="0.25">
      <c r="A1" s="40" t="s">
        <v>22</v>
      </c>
      <c r="B1" s="43" t="s">
        <v>24</v>
      </c>
      <c r="C1" s="40" t="s">
        <v>145</v>
      </c>
    </row>
    <row r="2" spans="1:3" x14ac:dyDescent="0.25">
      <c r="A2" s="40" t="s">
        <v>23</v>
      </c>
      <c r="B2" s="42">
        <v>45323</v>
      </c>
      <c r="C2" s="40" t="s">
        <v>218</v>
      </c>
    </row>
    <row r="3" spans="1:3" x14ac:dyDescent="0.25">
      <c r="A3" s="90" t="s">
        <v>28</v>
      </c>
      <c r="B3" s="42">
        <v>45573</v>
      </c>
      <c r="C3" s="40" t="s">
        <v>219</v>
      </c>
    </row>
    <row r="4" spans="1:3" ht="30" x14ac:dyDescent="0.2">
      <c r="A4" s="93" t="s">
        <v>29</v>
      </c>
      <c r="B4" s="94">
        <v>45831</v>
      </c>
      <c r="C4" s="95" t="s">
        <v>220</v>
      </c>
    </row>
    <row r="5" spans="1:3" x14ac:dyDescent="0.25">
      <c r="A5" s="41" t="s">
        <v>58</v>
      </c>
      <c r="B5" s="42">
        <v>46063</v>
      </c>
      <c r="C5" s="40" t="s">
        <v>221</v>
      </c>
    </row>
    <row r="6" spans="1:3" x14ac:dyDescent="0.25">
      <c r="A6" s="41" t="s">
        <v>69</v>
      </c>
      <c r="B6" s="42">
        <v>46120</v>
      </c>
      <c r="C6" s="40" t="s">
        <v>70</v>
      </c>
    </row>
    <row r="7" spans="1:3" x14ac:dyDescent="0.25">
      <c r="A7" s="41" t="s">
        <v>181</v>
      </c>
      <c r="B7" s="42">
        <v>46154</v>
      </c>
      <c r="C7" s="40" t="s">
        <v>182</v>
      </c>
    </row>
  </sheetData>
  <sheetProtection sheet="1" objects="1" scenarios="1"/>
  <pageMargins left="0.7" right="0.7" top="0.75" bottom="0.75" header="0.3" footer="0.3"/>
  <ignoredErrors>
    <ignoredError sqref="A7" twoDigitTextYear="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71"/>
  <sheetViews>
    <sheetView showGridLines="0" zoomScaleNormal="100" zoomScaleSheetLayoutView="70" workbookViewId="0">
      <selection activeCell="C1" sqref="C1"/>
    </sheetView>
  </sheetViews>
  <sheetFormatPr defaultColWidth="9" defaultRowHeight="14.25" x14ac:dyDescent="0.2"/>
  <cols>
    <col min="1" max="1" width="17.625" style="45" customWidth="1"/>
    <col min="2" max="2" width="14.625" style="45" customWidth="1"/>
    <col min="3" max="3" width="10.625" style="45" customWidth="1"/>
    <col min="4" max="6" width="10.125" style="45" customWidth="1"/>
    <col min="7" max="7" width="10" style="45" customWidth="1"/>
    <col min="8" max="8" width="11.375" style="45" customWidth="1"/>
    <col min="9" max="9" width="10.625" style="45" customWidth="1"/>
    <col min="10" max="11" width="12.625" style="45" customWidth="1"/>
    <col min="12" max="13" width="10.625" style="45" customWidth="1"/>
    <col min="14" max="15" width="12.625" style="45" customWidth="1"/>
    <col min="16" max="16" width="10.625" style="45" customWidth="1"/>
    <col min="17" max="17" width="24.625" style="45" customWidth="1"/>
    <col min="18" max="18" width="10.125" style="45" customWidth="1"/>
    <col min="19" max="16384" width="9" style="45"/>
  </cols>
  <sheetData>
    <row r="1" spans="1:11" s="72" customFormat="1" ht="15.75" x14ac:dyDescent="0.25">
      <c r="B1" s="73"/>
      <c r="C1" s="74" t="s">
        <v>89</v>
      </c>
    </row>
    <row r="2" spans="1:11" s="72" customFormat="1" ht="26.25" x14ac:dyDescent="0.4">
      <c r="A2" s="75"/>
      <c r="B2" s="73"/>
      <c r="C2" s="76" t="s">
        <v>90</v>
      </c>
    </row>
    <row r="3" spans="1:11" s="72" customFormat="1" ht="15.75" x14ac:dyDescent="0.25">
      <c r="A3" s="75"/>
      <c r="B3" s="73"/>
      <c r="C3" s="77" t="s">
        <v>22</v>
      </c>
      <c r="D3" s="78" t="str" cm="1">
        <f t="array" ref="D3">LOOKUP(2,1/(Updates!A:A&lt;&gt;""),Updates!A:A)</f>
        <v>1.4.1</v>
      </c>
      <c r="E3" s="89" t="s">
        <v>72</v>
      </c>
      <c r="G3" s="75"/>
    </row>
    <row r="4" spans="1:11" s="72" customFormat="1" x14ac:dyDescent="0.2"/>
    <row r="5" spans="1:11" ht="15" x14ac:dyDescent="0.25">
      <c r="A5" s="79" t="s">
        <v>91</v>
      </c>
      <c r="B5" s="48"/>
      <c r="C5" s="81"/>
      <c r="G5" s="135" t="s">
        <v>160</v>
      </c>
      <c r="H5" s="135"/>
      <c r="I5" s="135"/>
      <c r="J5" s="135"/>
      <c r="K5" s="135"/>
    </row>
    <row r="6" spans="1:11" ht="15" x14ac:dyDescent="0.25">
      <c r="A6" s="79" t="s">
        <v>92</v>
      </c>
      <c r="B6" s="48"/>
      <c r="C6" s="81"/>
      <c r="G6" s="135"/>
      <c r="H6" s="135"/>
      <c r="I6" s="135"/>
      <c r="J6" s="135"/>
      <c r="K6" s="135"/>
    </row>
    <row r="7" spans="1:11" ht="15" x14ac:dyDescent="0.25">
      <c r="A7" s="79" t="s">
        <v>93</v>
      </c>
      <c r="B7" s="48"/>
      <c r="C7" s="81"/>
      <c r="G7" s="135"/>
      <c r="H7" s="135"/>
      <c r="I7" s="135"/>
      <c r="J7" s="135"/>
      <c r="K7" s="135"/>
    </row>
    <row r="8" spans="1:11" ht="15" x14ac:dyDescent="0.25">
      <c r="A8" s="79" t="s">
        <v>94</v>
      </c>
      <c r="B8" s="48"/>
      <c r="C8" s="81"/>
      <c r="G8" s="135"/>
      <c r="H8" s="135"/>
      <c r="I8" s="135"/>
      <c r="J8" s="135"/>
      <c r="K8" s="135"/>
    </row>
    <row r="9" spans="1:11" ht="15" x14ac:dyDescent="0.25">
      <c r="A9" s="79" t="s">
        <v>95</v>
      </c>
      <c r="B9" s="48"/>
      <c r="C9" s="81"/>
    </row>
    <row r="10" spans="1:11" ht="14.25" customHeight="1" x14ac:dyDescent="0.2"/>
    <row r="12" spans="1:11" ht="15" x14ac:dyDescent="0.25">
      <c r="A12" s="79" t="s">
        <v>96</v>
      </c>
      <c r="B12" s="48"/>
      <c r="C12" s="81"/>
    </row>
    <row r="13" spans="1:11" ht="15" x14ac:dyDescent="0.25">
      <c r="A13" s="79" t="s">
        <v>97</v>
      </c>
      <c r="B13" s="48"/>
      <c r="C13" s="81"/>
    </row>
    <row r="14" spans="1:11" ht="15" x14ac:dyDescent="0.25">
      <c r="A14" s="79" t="s">
        <v>98</v>
      </c>
      <c r="B14" s="48"/>
      <c r="C14" s="81"/>
    </row>
    <row r="15" spans="1:11" x14ac:dyDescent="0.2">
      <c r="G15" s="117" t="s">
        <v>161</v>
      </c>
    </row>
    <row r="16" spans="1:11" x14ac:dyDescent="0.2">
      <c r="G16" s="117" t="s">
        <v>162</v>
      </c>
    </row>
    <row r="17" spans="1:19" ht="15" x14ac:dyDescent="0.25">
      <c r="A17" s="79" t="s">
        <v>99</v>
      </c>
      <c r="B17" s="48"/>
      <c r="C17" s="81"/>
      <c r="G17" s="117" t="s">
        <v>204</v>
      </c>
    </row>
    <row r="21" spans="1:19" s="72" customFormat="1" ht="15.75" customHeight="1" x14ac:dyDescent="0.2">
      <c r="A21" s="139" t="s">
        <v>100</v>
      </c>
      <c r="B21" s="139"/>
      <c r="C21" s="139"/>
      <c r="D21" s="139" t="s">
        <v>101</v>
      </c>
      <c r="E21" s="139"/>
      <c r="F21" s="139"/>
      <c r="G21" s="139" t="s">
        <v>102</v>
      </c>
      <c r="H21" s="139"/>
      <c r="I21" s="136" t="s">
        <v>103</v>
      </c>
      <c r="J21" s="137"/>
      <c r="K21" s="137"/>
      <c r="L21" s="138"/>
      <c r="M21" s="136" t="s">
        <v>104</v>
      </c>
      <c r="N21" s="137"/>
      <c r="O21" s="137"/>
      <c r="P21" s="138"/>
      <c r="Q21" s="83" t="s">
        <v>2</v>
      </c>
      <c r="R21" s="83" t="s">
        <v>105</v>
      </c>
      <c r="S21" s="105" t="s">
        <v>106</v>
      </c>
    </row>
    <row r="22" spans="1:19" ht="3" customHeight="1" x14ac:dyDescent="0.25">
      <c r="A22" s="50"/>
      <c r="B22" s="50"/>
      <c r="C22" s="50"/>
      <c r="D22" s="50"/>
      <c r="E22" s="50"/>
      <c r="F22" s="50"/>
      <c r="G22" s="50"/>
      <c r="H22" s="50"/>
      <c r="I22" s="50"/>
      <c r="J22" s="50"/>
      <c r="K22" s="50"/>
      <c r="L22" s="50"/>
      <c r="M22" s="50"/>
      <c r="N22" s="50"/>
      <c r="O22" s="50"/>
      <c r="P22" s="50"/>
      <c r="Q22" s="50"/>
      <c r="R22" s="50"/>
      <c r="S22" s="103"/>
    </row>
    <row r="23" spans="1:19" s="72" customFormat="1" ht="45" x14ac:dyDescent="0.2">
      <c r="A23" s="84" t="s">
        <v>107</v>
      </c>
      <c r="B23" s="85" t="s">
        <v>5</v>
      </c>
      <c r="C23" s="85" t="s">
        <v>108</v>
      </c>
      <c r="D23" s="85" t="s">
        <v>109</v>
      </c>
      <c r="E23" s="85" t="s">
        <v>110</v>
      </c>
      <c r="F23" s="85" t="s">
        <v>3</v>
      </c>
      <c r="G23" s="85" t="s">
        <v>102</v>
      </c>
      <c r="H23" s="85" t="s">
        <v>187</v>
      </c>
      <c r="I23" s="85" t="s">
        <v>111</v>
      </c>
      <c r="J23" s="85" t="s">
        <v>112</v>
      </c>
      <c r="K23" s="85" t="s">
        <v>113</v>
      </c>
      <c r="L23" s="85" t="s">
        <v>114</v>
      </c>
      <c r="M23" s="85" t="s">
        <v>115</v>
      </c>
      <c r="N23" s="85" t="s">
        <v>116</v>
      </c>
      <c r="O23" s="85" t="s">
        <v>117</v>
      </c>
      <c r="P23" s="85" t="s">
        <v>118</v>
      </c>
      <c r="Q23" s="85" t="s">
        <v>2</v>
      </c>
      <c r="R23" s="86" t="s">
        <v>119</v>
      </c>
      <c r="S23" s="85" t="s">
        <v>106</v>
      </c>
    </row>
    <row r="24" spans="1:19" x14ac:dyDescent="0.2">
      <c r="A24" s="18"/>
      <c r="B24" s="4"/>
      <c r="C24" s="4"/>
      <c r="D24" s="5"/>
      <c r="E24" s="4"/>
      <c r="F24" s="6"/>
      <c r="G24" s="4" t="s">
        <v>0</v>
      </c>
      <c r="H24" s="4"/>
      <c r="I24" s="13"/>
      <c r="J24" s="4"/>
      <c r="K24" s="4"/>
      <c r="L24" s="4"/>
      <c r="M24" s="13"/>
      <c r="N24" s="4"/>
      <c r="O24" s="4"/>
      <c r="P24" s="4"/>
      <c r="Q24" s="7"/>
      <c r="R24" s="98">
        <f t="shared" ref="R24:R38" si="0">C24*D24/1000*F24/1000</f>
        <v>0</v>
      </c>
      <c r="S24" s="96"/>
    </row>
    <row r="25" spans="1:19" x14ac:dyDescent="0.2">
      <c r="A25" s="18"/>
      <c r="B25" s="4"/>
      <c r="C25" s="4"/>
      <c r="D25" s="5"/>
      <c r="E25" s="4"/>
      <c r="F25" s="6"/>
      <c r="G25" s="4" t="s">
        <v>0</v>
      </c>
      <c r="H25" s="4"/>
      <c r="I25" s="13"/>
      <c r="J25" s="4"/>
      <c r="K25" s="4"/>
      <c r="L25" s="4"/>
      <c r="M25" s="13"/>
      <c r="N25" s="4"/>
      <c r="O25" s="4"/>
      <c r="P25" s="4"/>
      <c r="Q25" s="7"/>
      <c r="R25" s="98">
        <f t="shared" si="0"/>
        <v>0</v>
      </c>
      <c r="S25" s="97"/>
    </row>
    <row r="26" spans="1:19" x14ac:dyDescent="0.2">
      <c r="A26" s="18"/>
      <c r="B26" s="4"/>
      <c r="C26" s="4"/>
      <c r="D26" s="5"/>
      <c r="E26" s="4"/>
      <c r="F26" s="6"/>
      <c r="G26" s="4" t="s">
        <v>0</v>
      </c>
      <c r="H26" s="4"/>
      <c r="I26" s="13"/>
      <c r="J26" s="4"/>
      <c r="K26" s="4"/>
      <c r="L26" s="4"/>
      <c r="M26" s="13"/>
      <c r="N26" s="4"/>
      <c r="O26" s="4"/>
      <c r="P26" s="4"/>
      <c r="Q26" s="7"/>
      <c r="R26" s="98">
        <f t="shared" ref="R26:R31" si="1">C26*D26/1000*F26/1000</f>
        <v>0</v>
      </c>
      <c r="S26" s="18"/>
    </row>
    <row r="27" spans="1:19" x14ac:dyDescent="0.2">
      <c r="A27" s="18"/>
      <c r="B27" s="4"/>
      <c r="C27" s="4"/>
      <c r="D27" s="5"/>
      <c r="E27" s="4"/>
      <c r="F27" s="6"/>
      <c r="G27" s="4" t="s">
        <v>0</v>
      </c>
      <c r="H27" s="4"/>
      <c r="I27" s="13"/>
      <c r="J27" s="4"/>
      <c r="K27" s="4"/>
      <c r="L27" s="4"/>
      <c r="M27" s="13"/>
      <c r="N27" s="4"/>
      <c r="O27" s="4"/>
      <c r="P27" s="4"/>
      <c r="Q27" s="7"/>
      <c r="R27" s="98">
        <f t="shared" si="1"/>
        <v>0</v>
      </c>
      <c r="S27" s="18"/>
    </row>
    <row r="28" spans="1:19" x14ac:dyDescent="0.2">
      <c r="A28" s="18"/>
      <c r="B28" s="4"/>
      <c r="C28" s="4"/>
      <c r="D28" s="5"/>
      <c r="E28" s="4"/>
      <c r="F28" s="6"/>
      <c r="G28" s="4" t="s">
        <v>0</v>
      </c>
      <c r="H28" s="4"/>
      <c r="I28" s="13"/>
      <c r="J28" s="4"/>
      <c r="K28" s="4"/>
      <c r="L28" s="4"/>
      <c r="M28" s="13"/>
      <c r="N28" s="4"/>
      <c r="O28" s="4"/>
      <c r="P28" s="4"/>
      <c r="Q28" s="7"/>
      <c r="R28" s="98">
        <f t="shared" si="1"/>
        <v>0</v>
      </c>
      <c r="S28" s="18"/>
    </row>
    <row r="29" spans="1:19" x14ac:dyDescent="0.2">
      <c r="A29" s="18"/>
      <c r="B29" s="4"/>
      <c r="C29" s="4"/>
      <c r="D29" s="5"/>
      <c r="E29" s="4"/>
      <c r="F29" s="6"/>
      <c r="G29" s="4" t="s">
        <v>0</v>
      </c>
      <c r="H29" s="4"/>
      <c r="I29" s="13"/>
      <c r="J29" s="4"/>
      <c r="K29" s="4"/>
      <c r="L29" s="4"/>
      <c r="M29" s="13"/>
      <c r="N29" s="4"/>
      <c r="O29" s="4"/>
      <c r="P29" s="4"/>
      <c r="Q29" s="7"/>
      <c r="R29" s="98">
        <f t="shared" si="1"/>
        <v>0</v>
      </c>
      <c r="S29" s="18"/>
    </row>
    <row r="30" spans="1:19" x14ac:dyDescent="0.2">
      <c r="A30" s="18"/>
      <c r="B30" s="4"/>
      <c r="C30" s="4"/>
      <c r="D30" s="5"/>
      <c r="E30" s="4"/>
      <c r="F30" s="6"/>
      <c r="G30" s="4" t="s">
        <v>0</v>
      </c>
      <c r="H30" s="4"/>
      <c r="I30" s="13"/>
      <c r="J30" s="4"/>
      <c r="K30" s="4"/>
      <c r="L30" s="4"/>
      <c r="M30" s="13"/>
      <c r="N30" s="4"/>
      <c r="O30" s="4"/>
      <c r="P30" s="4"/>
      <c r="Q30" s="7"/>
      <c r="R30" s="98">
        <f t="shared" si="1"/>
        <v>0</v>
      </c>
      <c r="S30" s="18"/>
    </row>
    <row r="31" spans="1:19" x14ac:dyDescent="0.2">
      <c r="A31" s="18"/>
      <c r="B31" s="4"/>
      <c r="C31" s="4"/>
      <c r="D31" s="5"/>
      <c r="E31" s="4"/>
      <c r="F31" s="6"/>
      <c r="G31" s="4" t="s">
        <v>0</v>
      </c>
      <c r="H31" s="4"/>
      <c r="I31" s="13"/>
      <c r="J31" s="4"/>
      <c r="K31" s="4"/>
      <c r="L31" s="4"/>
      <c r="M31" s="13"/>
      <c r="N31" s="4"/>
      <c r="O31" s="4"/>
      <c r="P31" s="4"/>
      <c r="Q31" s="7"/>
      <c r="R31" s="98">
        <f t="shared" si="1"/>
        <v>0</v>
      </c>
      <c r="S31" s="18"/>
    </row>
    <row r="32" spans="1:19" x14ac:dyDescent="0.2">
      <c r="A32" s="18"/>
      <c r="B32" s="4"/>
      <c r="C32" s="4"/>
      <c r="D32" s="5"/>
      <c r="E32" s="4"/>
      <c r="F32" s="6"/>
      <c r="G32" s="4" t="s">
        <v>0</v>
      </c>
      <c r="H32" s="4"/>
      <c r="I32" s="13"/>
      <c r="J32" s="4"/>
      <c r="K32" s="4"/>
      <c r="L32" s="4"/>
      <c r="M32" s="13"/>
      <c r="N32" s="4"/>
      <c r="O32" s="4"/>
      <c r="P32" s="4"/>
      <c r="Q32" s="7"/>
      <c r="R32" s="98">
        <f t="shared" ref="R32:R37" si="2">C32*D32/1000*F32/1000</f>
        <v>0</v>
      </c>
      <c r="S32" s="18"/>
    </row>
    <row r="33" spans="1:19" x14ac:dyDescent="0.2">
      <c r="A33" s="18"/>
      <c r="B33" s="4"/>
      <c r="C33" s="4"/>
      <c r="D33" s="5"/>
      <c r="E33" s="4"/>
      <c r="F33" s="6"/>
      <c r="G33" s="4" t="s">
        <v>0</v>
      </c>
      <c r="H33" s="4"/>
      <c r="I33" s="13"/>
      <c r="J33" s="4"/>
      <c r="K33" s="4"/>
      <c r="L33" s="4"/>
      <c r="M33" s="13"/>
      <c r="N33" s="4"/>
      <c r="O33" s="4"/>
      <c r="P33" s="4"/>
      <c r="Q33" s="7"/>
      <c r="R33" s="98">
        <f t="shared" si="2"/>
        <v>0</v>
      </c>
      <c r="S33" s="18"/>
    </row>
    <row r="34" spans="1:19" x14ac:dyDescent="0.2">
      <c r="A34" s="18"/>
      <c r="B34" s="4"/>
      <c r="C34" s="4"/>
      <c r="D34" s="5"/>
      <c r="E34" s="4"/>
      <c r="F34" s="6"/>
      <c r="G34" s="4" t="s">
        <v>0</v>
      </c>
      <c r="H34" s="4"/>
      <c r="I34" s="13"/>
      <c r="J34" s="4"/>
      <c r="K34" s="4"/>
      <c r="L34" s="4"/>
      <c r="M34" s="13"/>
      <c r="N34" s="4"/>
      <c r="O34" s="4"/>
      <c r="P34" s="4"/>
      <c r="Q34" s="7"/>
      <c r="R34" s="98">
        <f t="shared" si="2"/>
        <v>0</v>
      </c>
      <c r="S34" s="18"/>
    </row>
    <row r="35" spans="1:19" x14ac:dyDescent="0.2">
      <c r="A35" s="18"/>
      <c r="B35" s="4"/>
      <c r="C35" s="4"/>
      <c r="D35" s="5"/>
      <c r="E35" s="4"/>
      <c r="F35" s="6"/>
      <c r="G35" s="4" t="s">
        <v>0</v>
      </c>
      <c r="H35" s="4"/>
      <c r="I35" s="13"/>
      <c r="J35" s="4"/>
      <c r="K35" s="4"/>
      <c r="L35" s="4"/>
      <c r="M35" s="13"/>
      <c r="N35" s="4"/>
      <c r="O35" s="4"/>
      <c r="P35" s="4"/>
      <c r="Q35" s="7"/>
      <c r="R35" s="98">
        <f t="shared" si="2"/>
        <v>0</v>
      </c>
      <c r="S35" s="18"/>
    </row>
    <row r="36" spans="1:19" x14ac:dyDescent="0.2">
      <c r="A36" s="18"/>
      <c r="B36" s="4"/>
      <c r="C36" s="4"/>
      <c r="D36" s="5"/>
      <c r="E36" s="4"/>
      <c r="F36" s="6"/>
      <c r="G36" s="4" t="s">
        <v>0</v>
      </c>
      <c r="H36" s="4"/>
      <c r="I36" s="13"/>
      <c r="J36" s="4"/>
      <c r="K36" s="4"/>
      <c r="L36" s="4"/>
      <c r="M36" s="13"/>
      <c r="N36" s="4"/>
      <c r="O36" s="4"/>
      <c r="P36" s="4"/>
      <c r="Q36" s="7"/>
      <c r="R36" s="98">
        <f t="shared" si="2"/>
        <v>0</v>
      </c>
      <c r="S36" s="18"/>
    </row>
    <row r="37" spans="1:19" x14ac:dyDescent="0.2">
      <c r="A37" s="18"/>
      <c r="B37" s="4"/>
      <c r="C37" s="4"/>
      <c r="D37" s="5"/>
      <c r="E37" s="4"/>
      <c r="F37" s="6"/>
      <c r="G37" s="4" t="s">
        <v>0</v>
      </c>
      <c r="H37" s="4"/>
      <c r="I37" s="13"/>
      <c r="J37" s="4"/>
      <c r="K37" s="4"/>
      <c r="L37" s="4"/>
      <c r="M37" s="13"/>
      <c r="N37" s="4"/>
      <c r="O37" s="4"/>
      <c r="P37" s="4"/>
      <c r="Q37" s="7"/>
      <c r="R37" s="98">
        <f t="shared" si="2"/>
        <v>0</v>
      </c>
      <c r="S37" s="18"/>
    </row>
    <row r="38" spans="1:19" x14ac:dyDescent="0.2">
      <c r="A38" s="18"/>
      <c r="B38" s="4"/>
      <c r="C38" s="4"/>
      <c r="D38" s="5"/>
      <c r="E38" s="4"/>
      <c r="F38" s="6"/>
      <c r="G38" s="4" t="s">
        <v>0</v>
      </c>
      <c r="H38" s="4"/>
      <c r="I38" s="13"/>
      <c r="J38" s="4"/>
      <c r="K38" s="4"/>
      <c r="L38" s="4"/>
      <c r="M38" s="13"/>
      <c r="N38" s="4"/>
      <c r="O38" s="4"/>
      <c r="P38" s="4"/>
      <c r="Q38" s="7"/>
      <c r="R38" s="98">
        <f t="shared" si="0"/>
        <v>0</v>
      </c>
      <c r="S38" s="97"/>
    </row>
    <row r="39" spans="1:19" x14ac:dyDescent="0.2">
      <c r="A39" s="18"/>
      <c r="B39" s="4"/>
      <c r="C39" s="4"/>
      <c r="D39" s="5"/>
      <c r="E39" s="4"/>
      <c r="F39" s="6"/>
      <c r="G39" s="4" t="s">
        <v>0</v>
      </c>
      <c r="H39" s="4"/>
      <c r="I39" s="13"/>
      <c r="J39" s="4"/>
      <c r="K39" s="4"/>
      <c r="L39" s="4"/>
      <c r="M39" s="13"/>
      <c r="N39" s="4"/>
      <c r="O39" s="4"/>
      <c r="P39" s="4"/>
      <c r="Q39" s="7"/>
      <c r="R39" s="98">
        <f>C39*D39/1000*F39/1000</f>
        <v>0</v>
      </c>
      <c r="S39" s="97"/>
    </row>
    <row r="40" spans="1:19" x14ac:dyDescent="0.2">
      <c r="A40" s="18"/>
      <c r="B40" s="4"/>
      <c r="C40" s="4"/>
      <c r="D40" s="5"/>
      <c r="E40" s="4"/>
      <c r="F40" s="6"/>
      <c r="G40" s="4" t="s">
        <v>0</v>
      </c>
      <c r="H40" s="4"/>
      <c r="I40" s="13"/>
      <c r="J40" s="4"/>
      <c r="K40" s="4"/>
      <c r="L40" s="4"/>
      <c r="M40" s="13"/>
      <c r="N40" s="4"/>
      <c r="O40" s="4"/>
      <c r="P40" s="4"/>
      <c r="Q40" s="7"/>
      <c r="R40" s="98">
        <f>C40*D40/1000*F40/1000</f>
        <v>0</v>
      </c>
      <c r="S40" s="97"/>
    </row>
    <row r="41" spans="1:19" x14ac:dyDescent="0.2">
      <c r="A41" s="18"/>
      <c r="B41" s="4"/>
      <c r="C41" s="4"/>
      <c r="D41" s="5"/>
      <c r="E41" s="4"/>
      <c r="F41" s="6"/>
      <c r="G41" s="4" t="s">
        <v>0</v>
      </c>
      <c r="H41" s="4"/>
      <c r="I41" s="13"/>
      <c r="J41" s="4"/>
      <c r="K41" s="4"/>
      <c r="L41" s="4"/>
      <c r="M41" s="13"/>
      <c r="N41" s="4"/>
      <c r="O41" s="4"/>
      <c r="P41" s="4"/>
      <c r="Q41" s="7"/>
      <c r="R41" s="98">
        <f>C41*D41/1000*F41/1000</f>
        <v>0</v>
      </c>
      <c r="S41" s="97"/>
    </row>
    <row r="42" spans="1:19" x14ac:dyDescent="0.2">
      <c r="A42" s="18"/>
      <c r="B42" s="4"/>
      <c r="C42" s="4"/>
      <c r="D42" s="5"/>
      <c r="E42" s="4"/>
      <c r="F42" s="6"/>
      <c r="G42" s="4" t="s">
        <v>0</v>
      </c>
      <c r="H42" s="4"/>
      <c r="I42" s="13"/>
      <c r="J42" s="4"/>
      <c r="K42" s="4"/>
      <c r="L42" s="4"/>
      <c r="M42" s="13"/>
      <c r="N42" s="4"/>
      <c r="O42" s="4"/>
      <c r="P42" s="4"/>
      <c r="Q42" s="7"/>
      <c r="R42" s="98">
        <f>C42*D42/1000*F42/1000</f>
        <v>0</v>
      </c>
      <c r="S42" s="97"/>
    </row>
    <row r="43" spans="1:19" x14ac:dyDescent="0.2">
      <c r="A43" s="18"/>
      <c r="B43" s="4"/>
      <c r="C43" s="4"/>
      <c r="D43" s="5"/>
      <c r="E43" s="4"/>
      <c r="F43" s="6"/>
      <c r="G43" s="4" t="s">
        <v>0</v>
      </c>
      <c r="H43" s="4"/>
      <c r="I43" s="13"/>
      <c r="J43" s="4"/>
      <c r="K43" s="4"/>
      <c r="L43" s="4"/>
      <c r="M43" s="13"/>
      <c r="N43" s="4"/>
      <c r="O43" s="4"/>
      <c r="P43" s="4"/>
      <c r="Q43" s="7"/>
      <c r="R43" s="98">
        <f t="shared" ref="R43:R45" si="3">C43*D43/1000*F43/1000</f>
        <v>0</v>
      </c>
      <c r="S43" s="97"/>
    </row>
    <row r="44" spans="1:19" x14ac:dyDescent="0.2">
      <c r="A44" s="18"/>
      <c r="B44" s="4"/>
      <c r="C44" s="4"/>
      <c r="D44" s="5"/>
      <c r="E44" s="4"/>
      <c r="F44" s="6"/>
      <c r="G44" s="4" t="s">
        <v>0</v>
      </c>
      <c r="H44" s="4"/>
      <c r="I44" s="13"/>
      <c r="J44" s="4"/>
      <c r="K44" s="4"/>
      <c r="L44" s="4"/>
      <c r="M44" s="13"/>
      <c r="N44" s="4"/>
      <c r="O44" s="4"/>
      <c r="P44" s="4"/>
      <c r="Q44" s="7"/>
      <c r="R44" s="98">
        <f t="shared" si="3"/>
        <v>0</v>
      </c>
      <c r="S44" s="97"/>
    </row>
    <row r="45" spans="1:19" x14ac:dyDescent="0.2">
      <c r="A45" s="18"/>
      <c r="B45" s="4"/>
      <c r="C45" s="4"/>
      <c r="D45" s="5"/>
      <c r="E45" s="4"/>
      <c r="F45" s="6"/>
      <c r="G45" s="4" t="s">
        <v>0</v>
      </c>
      <c r="H45" s="4"/>
      <c r="I45" s="13"/>
      <c r="J45" s="4"/>
      <c r="K45" s="4"/>
      <c r="L45" s="4"/>
      <c r="M45" s="13"/>
      <c r="N45" s="4"/>
      <c r="O45" s="4"/>
      <c r="P45" s="4"/>
      <c r="Q45" s="7"/>
      <c r="R45" s="98">
        <f t="shared" si="3"/>
        <v>0</v>
      </c>
      <c r="S45" s="97"/>
    </row>
    <row r="46" spans="1:19" x14ac:dyDescent="0.2">
      <c r="A46" s="20" t="s">
        <v>120</v>
      </c>
      <c r="B46" s="21" t="s">
        <v>1</v>
      </c>
      <c r="C46" s="21">
        <v>0</v>
      </c>
      <c r="D46" s="22">
        <v>5000</v>
      </c>
      <c r="E46" s="21">
        <v>150</v>
      </c>
      <c r="F46" s="23">
        <v>1000</v>
      </c>
      <c r="G46" s="21" t="s">
        <v>0</v>
      </c>
      <c r="H46" s="21" t="s">
        <v>4</v>
      </c>
      <c r="I46" s="24">
        <v>0.55000000000000004</v>
      </c>
      <c r="J46" s="21" t="s">
        <v>21</v>
      </c>
      <c r="K46" s="21" t="s">
        <v>20</v>
      </c>
      <c r="L46" s="21" t="s">
        <v>6</v>
      </c>
      <c r="M46" s="24">
        <v>0.5</v>
      </c>
      <c r="N46" s="21" t="s">
        <v>21</v>
      </c>
      <c r="O46" s="21" t="s">
        <v>20</v>
      </c>
      <c r="P46" s="21" t="s">
        <v>19</v>
      </c>
      <c r="Q46" s="25" t="s">
        <v>121</v>
      </c>
      <c r="R46" s="99">
        <f>C46*D46/1000*F46/1000</f>
        <v>0</v>
      </c>
      <c r="S46" s="25" t="s">
        <v>122</v>
      </c>
    </row>
    <row r="47" spans="1:19" x14ac:dyDescent="0.2">
      <c r="A47" s="31"/>
      <c r="B47" s="32"/>
      <c r="C47" s="32"/>
      <c r="D47" s="33"/>
      <c r="E47" s="32"/>
      <c r="F47" s="32"/>
      <c r="G47" s="32"/>
      <c r="H47" s="32"/>
      <c r="I47" s="32"/>
      <c r="J47" s="32"/>
      <c r="K47" s="32"/>
      <c r="L47" s="32"/>
      <c r="M47" s="32"/>
      <c r="N47" s="32"/>
      <c r="O47" s="32"/>
      <c r="P47" s="32"/>
      <c r="Q47" s="34" t="s">
        <v>123</v>
      </c>
      <c r="R47" s="100">
        <f>SUBTOTAL(109,Table1[Total
Q×L×M '[m²']])</f>
        <v>0</v>
      </c>
      <c r="S47" s="32"/>
    </row>
    <row r="50" spans="1:18" ht="15" x14ac:dyDescent="0.25">
      <c r="A50" s="87" t="s">
        <v>74</v>
      </c>
    </row>
    <row r="51" spans="1:18" ht="14.25" customHeight="1" x14ac:dyDescent="0.25">
      <c r="A51" s="87"/>
    </row>
    <row r="52" spans="1:18" ht="14.25" customHeight="1" x14ac:dyDescent="0.25">
      <c r="A52" s="45" t="s">
        <v>124</v>
      </c>
      <c r="R52" s="54"/>
    </row>
    <row r="53" spans="1:18" ht="14.25" customHeight="1" x14ac:dyDescent="0.25">
      <c r="J53" s="118" t="s">
        <v>163</v>
      </c>
      <c r="R53" s="54"/>
    </row>
    <row r="54" spans="1:18" ht="14.25" customHeight="1" x14ac:dyDescent="0.25">
      <c r="A54" s="45" t="s">
        <v>86</v>
      </c>
      <c r="J54" s="117" t="s">
        <v>62</v>
      </c>
      <c r="R54" s="54"/>
    </row>
    <row r="55" spans="1:18" ht="14.25" customHeight="1" x14ac:dyDescent="0.25">
      <c r="A55" s="45" t="s">
        <v>125</v>
      </c>
      <c r="R55" s="54"/>
    </row>
    <row r="56" spans="1:18" ht="14.25" customHeight="1" x14ac:dyDescent="0.2">
      <c r="J56" s="119" t="s">
        <v>63</v>
      </c>
      <c r="K56" s="119" t="s">
        <v>64</v>
      </c>
      <c r="L56" s="119" t="s">
        <v>0</v>
      </c>
      <c r="M56" s="119">
        <v>60</v>
      </c>
      <c r="N56" s="119">
        <v>1000</v>
      </c>
      <c r="O56" s="119" t="s">
        <v>6</v>
      </c>
      <c r="P56" s="119" t="s">
        <v>19</v>
      </c>
    </row>
    <row r="57" spans="1:18" ht="14.25" customHeight="1" x14ac:dyDescent="0.25">
      <c r="B57" s="47" t="s">
        <v>77</v>
      </c>
      <c r="C57" s="45" t="s">
        <v>78</v>
      </c>
      <c r="J57" s="120" t="s">
        <v>65</v>
      </c>
      <c r="K57" s="120" t="s">
        <v>65</v>
      </c>
      <c r="L57" s="120" t="s">
        <v>65</v>
      </c>
      <c r="M57" s="120" t="s">
        <v>65</v>
      </c>
      <c r="N57" s="120" t="s">
        <v>65</v>
      </c>
      <c r="O57" s="120" t="s">
        <v>65</v>
      </c>
      <c r="P57" s="120" t="s">
        <v>65</v>
      </c>
      <c r="R57" s="54"/>
    </row>
    <row r="58" spans="1:18" ht="14.25" customHeight="1" x14ac:dyDescent="0.25">
      <c r="B58" s="7" t="s">
        <v>79</v>
      </c>
      <c r="C58" s="55" t="s">
        <v>80</v>
      </c>
      <c r="D58" s="55"/>
      <c r="E58" s="55"/>
      <c r="J58" s="134" t="s">
        <v>164</v>
      </c>
      <c r="K58" s="121" t="s">
        <v>205</v>
      </c>
      <c r="L58" s="134" t="s">
        <v>165</v>
      </c>
      <c r="M58" s="121" t="s">
        <v>166</v>
      </c>
      <c r="N58" s="121" t="s">
        <v>51</v>
      </c>
      <c r="O58" s="122" t="s">
        <v>167</v>
      </c>
      <c r="P58" s="122" t="s">
        <v>168</v>
      </c>
      <c r="R58" s="54"/>
    </row>
    <row r="59" spans="1:18" ht="14.25" customHeight="1" x14ac:dyDescent="0.2">
      <c r="B59" s="56" t="s">
        <v>79</v>
      </c>
      <c r="C59" s="57" t="s">
        <v>81</v>
      </c>
      <c r="D59" s="57"/>
      <c r="E59" s="57"/>
      <c r="J59" s="134"/>
      <c r="L59" s="134"/>
      <c r="M59" s="121" t="s">
        <v>66</v>
      </c>
      <c r="N59" s="121" t="s">
        <v>67</v>
      </c>
      <c r="O59" s="122" t="s">
        <v>169</v>
      </c>
      <c r="P59" s="122" t="s">
        <v>170</v>
      </c>
    </row>
    <row r="60" spans="1:18" ht="14.25" customHeight="1" x14ac:dyDescent="0.2">
      <c r="B60" s="58" t="s">
        <v>79</v>
      </c>
      <c r="C60" s="59" t="s">
        <v>82</v>
      </c>
      <c r="D60" s="59"/>
      <c r="E60" s="59"/>
      <c r="O60" s="122" t="s">
        <v>171</v>
      </c>
      <c r="P60" s="122" t="s">
        <v>171</v>
      </c>
    </row>
    <row r="61" spans="1:18" ht="14.25" customHeight="1" x14ac:dyDescent="0.2">
      <c r="B61" s="60" t="s">
        <v>83</v>
      </c>
      <c r="C61" s="61" t="s">
        <v>84</v>
      </c>
      <c r="D61" s="61"/>
      <c r="E61" s="61"/>
    </row>
    <row r="62" spans="1:18" ht="14.25" customHeight="1" x14ac:dyDescent="0.2">
      <c r="J62" s="118" t="s">
        <v>172</v>
      </c>
    </row>
    <row r="64" spans="1:18" ht="15" x14ac:dyDescent="0.25">
      <c r="A64" s="46" t="s">
        <v>126</v>
      </c>
      <c r="J64" s="117" t="s">
        <v>173</v>
      </c>
      <c r="L64" s="123"/>
      <c r="M64" s="124" t="s">
        <v>174</v>
      </c>
    </row>
    <row r="65" spans="2:13" x14ac:dyDescent="0.2">
      <c r="B65"/>
      <c r="J65" s="117" t="s">
        <v>175</v>
      </c>
      <c r="M65" s="124" t="s">
        <v>176</v>
      </c>
    </row>
    <row r="66" spans="2:13" x14ac:dyDescent="0.2">
      <c r="B66" s="62" t="s">
        <v>214</v>
      </c>
    </row>
    <row r="67" spans="2:13" x14ac:dyDescent="0.2">
      <c r="B67" s="62" t="s">
        <v>215</v>
      </c>
    </row>
    <row r="68" spans="2:13" x14ac:dyDescent="0.2">
      <c r="B68" s="62" t="s">
        <v>216</v>
      </c>
    </row>
    <row r="70" spans="2:13" x14ac:dyDescent="0.2">
      <c r="B70" s="62" t="s">
        <v>217</v>
      </c>
    </row>
    <row r="71" spans="2:13" x14ac:dyDescent="0.2">
      <c r="B71" s="62"/>
    </row>
  </sheetData>
  <sheetProtection sheet="1" insertRows="0" deleteRows="0"/>
  <dataConsolidate/>
  <mergeCells count="8">
    <mergeCell ref="A21:C21"/>
    <mergeCell ref="I21:L21"/>
    <mergeCell ref="L58:L59"/>
    <mergeCell ref="J58:J59"/>
    <mergeCell ref="G5:K8"/>
    <mergeCell ref="M21:P21"/>
    <mergeCell ref="D21:F21"/>
    <mergeCell ref="G21:H21"/>
  </mergeCells>
  <phoneticPr fontId="4" type="noConversion"/>
  <conditionalFormatting sqref="A24:Q46">
    <cfRule type="expression" dxfId="208" priority="2">
      <formula>OR(A24="")</formula>
    </cfRule>
  </conditionalFormatting>
  <conditionalFormatting sqref="C24:C46">
    <cfRule type="cellIs" dxfId="207" priority="26" operator="lessThan">
      <formula>0</formula>
    </cfRule>
  </conditionalFormatting>
  <conditionalFormatting sqref="D24:D46">
    <cfRule type="cellIs" dxfId="206" priority="8" operator="lessThan">
      <formula>2000</formula>
    </cfRule>
    <cfRule type="cellIs" dxfId="205" priority="20" operator="notBetween">
      <formula>2000</formula>
      <formula>14000</formula>
    </cfRule>
  </conditionalFormatting>
  <conditionalFormatting sqref="E24:E46">
    <cfRule type="expression" dxfId="204" priority="21">
      <formula>OR(AND(H24="Power T",OR(E24=220)))</formula>
    </cfRule>
    <cfRule type="expression" dxfId="203" priority="24">
      <formula>OR(AND(H24="Power T",OR(E24=50)),AND(H24="Power S",OR(E24=220,E24=250)),AND(H24="Perform R",OR(E24=50,E24=220,E24=250)),AND(H24="Perform C",OR(E24=220,E24=250)))</formula>
    </cfRule>
    <cfRule type="expression" dxfId="202" priority="25">
      <formula>NOT(OR(E24=50,E24=60,E24=80,E24=100,E24=120,E24=133,E24=150,E24=172,E24=200,E24=220,E24=240,E24=250))</formula>
    </cfRule>
  </conditionalFormatting>
  <conditionalFormatting sqref="F24:F46">
    <cfRule type="cellIs" dxfId="201" priority="19" operator="notBetween">
      <formula>600</formula>
      <formula>1200</formula>
    </cfRule>
  </conditionalFormatting>
  <conditionalFormatting sqref="G24:G46">
    <cfRule type="expression" dxfId="200" priority="17">
      <formula>NOT(OR(G24="FTV",G24=""))</formula>
    </cfRule>
  </conditionalFormatting>
  <conditionalFormatting sqref="H24:H46">
    <cfRule type="expression" dxfId="199" priority="13">
      <formula>OR(AND(H24="Power T",OR(E24=220)))</formula>
    </cfRule>
    <cfRule type="expression" dxfId="198" priority="14">
      <formula>OR(AND(H24="Power T",OR(E24=50)),AND(H24="Power S",OR(E24=220,E24=250)),AND(H24="Perform R",OR(E24=50,E24=220,E24=250)),AND(H24="Perform C",OR(E24=220,E24=250)))</formula>
    </cfRule>
    <cfRule type="expression" dxfId="197" priority="15">
      <formula>NOT(OR(H24="Power T",H24="Power S",H24="Perform R",H24="Perform C"))</formula>
    </cfRule>
  </conditionalFormatting>
  <conditionalFormatting sqref="I24:I46">
    <cfRule type="expression" dxfId="196" priority="3">
      <formula>AND(L24="G",NOT(OR(I24=0.7,I24=0.75,I24=0.8)))</formula>
    </cfRule>
  </conditionalFormatting>
  <conditionalFormatting sqref="J24:J46">
    <cfRule type="expression" dxfId="194" priority="12">
      <formula>NOT(OR(J24="SP 25",J24="SP 25",J24="PVDF 25",J24="PVDF 35",J24="PUR 50",J24="PVCF 150",J24="HPS 200",J24="PRISMA",J24="PRISMA ELEMENTS",J24="Inox 304",J24="Inox 316L",J24="Inox 316"))</formula>
    </cfRule>
  </conditionalFormatting>
  <conditionalFormatting sqref="L24:L46">
    <cfRule type="expression" dxfId="193" priority="4">
      <formula>AND(L24="G",NOT(OR(I24=0.7,I24=0.75,I24=0.8)))</formula>
    </cfRule>
    <cfRule type="expression" dxfId="192" priority="11">
      <formula>NOT(OR(L24="S",L24="V",L24="V2",L24="G",L24="M",L24="M3",L24="M8"))</formula>
    </cfRule>
  </conditionalFormatting>
  <conditionalFormatting sqref="N24:N46">
    <cfRule type="expression" dxfId="190" priority="7">
      <formula>NOT(OR(N24="SP 25",N24="SP 25",N24="PVDF 25",N24="PVDF 35",N24="PUR 50",N24="PVCF 150",N24="HPS 200",N24="PRISMA",N24="PRISMA ELEMENTS",N24="Inox 304",N24="Inox 316L",N24="Inox 316"))</formula>
    </cfRule>
  </conditionalFormatting>
  <conditionalFormatting sqref="P24:P46">
    <cfRule type="expression" dxfId="189" priority="10">
      <formula>NOT(OR(P24="S",P24="V",P24="V2",P24="G",P24="M2"))</formula>
    </cfRule>
  </conditionalFormatting>
  <conditionalFormatting sqref="S46">
    <cfRule type="expression" dxfId="188" priority="1">
      <formula>OR(S46="")</formula>
    </cfRule>
  </conditionalFormatting>
  <dataValidations count="10">
    <dataValidation type="list" allowBlank="1" sqref="E24:E46" xr:uid="{FEF8DC4D-41AA-488B-9905-30C522186B61}">
      <formula1>"50,60,80,100,120,133,150,172,200,220,240,250"</formula1>
    </dataValidation>
    <dataValidation type="whole" errorStyle="information" allowBlank="1" errorTitle="Wrong length" error="Insert length (whole number)_x000a_2000 to 14000 mm" sqref="D24:D46"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46" xr:uid="{DF9033AC-78D8-43B1-8D5E-6AC924A57292}">
      <formula1>600</formula1>
      <formula2>1200</formula2>
    </dataValidation>
    <dataValidation type="list" allowBlank="1" sqref="H24:H46" xr:uid="{76217EF6-9B24-4A55-A2D2-FC8B89701E65}">
      <formula1>"Power T,Power S,Perform R,Perform C"</formula1>
    </dataValidation>
    <dataValidation type="list" allowBlank="1" sqref="L24:L46" xr:uid="{A077B575-636F-40C7-9C66-980D2547CD72}">
      <formula1>"S,V,V2,G,M,M3,M8"</formula1>
    </dataValidation>
    <dataValidation type="list" allowBlank="1" sqref="P24:P46" xr:uid="{69EBF4DB-CADE-4400-9147-945D440951D6}">
      <formula1>"S,V,V2,G,M2"</formula1>
    </dataValidation>
    <dataValidation type="whole" operator="greaterThanOrEqual" allowBlank="1" sqref="C24:C46" xr:uid="{07D0D75C-8CBD-4254-880A-84BC072B11D3}">
      <formula1>0</formula1>
    </dataValidation>
    <dataValidation type="list" allowBlank="1" sqref="J24:J46 N24:N46" xr:uid="{0863725A-42FB-4EA6-BF00-685BDE68D5F4}">
      <formula1>"SP 25,SP 25,PVDF 25,PVDF 35,PUR 50,PVCF 150,HPS 200,PRISMA,PRISMA ELEMENTS,Inox 304,Inox 316L,Inox 316"</formula1>
    </dataValidation>
    <dataValidation type="list" allowBlank="1" sqref="G24:G46" xr:uid="{7EFE58AF-62E3-4BFF-B13D-44B1A9A6EC13}">
      <formula1>"FTV"</formula1>
    </dataValidation>
    <dataValidation type="list" allowBlank="1" showInputMessage="1" showErrorMessage="1" sqref="S24:S46" xr:uid="{A067A935-0F1F-4DD4-93BF-4F7FEDFE1E7F}">
      <formula1>"Priority A, Priority B, Priority C"</formula1>
    </dataValidation>
  </dataValidations>
  <hyperlinks>
    <hyperlink ref="B68" r:id="rId1" tooltip="Download" display="https://www.trimo-group.com/files/downloads/Trimoterm Fireproof Panels Brochure.pdf" xr:uid="{5F3A43B6-A22F-4A0F-A844-3722C27D00F7}"/>
    <hyperlink ref="B70" r:id="rId2" display="pack" xr:uid="{2943CA5F-8BC8-4A72-B974-FE97D4C3AB06}"/>
    <hyperlink ref="B66" r:id="rId3" tooltip="Download" display="https://www.trimo-group.com/files/downloads/Trimoterm Technical Specification.pdf" xr:uid="{43F8CE5B-7871-4115-AC94-D667BC9063F9}"/>
    <hyperlink ref="B67" r:id="rId4" xr:uid="{2649B9D8-515A-42A5-BDCC-DDB2BBFFBE7D}"/>
  </hyperlinks>
  <pageMargins left="0.39370078740157483" right="0.39370078740157483" top="0.39370078740157483" bottom="0.39370078740157483" header="0.31496062992125984" footer="0.31496062992125984"/>
  <pageSetup paperSize="9" scale="56" pageOrder="overThenDown" orientation="landscape" r:id="rId5"/>
  <ignoredErrors>
    <ignoredError sqref="C46:F46 A2:B2 A48:XFD49 T47:XFD47 A4:XFD4 A3:B3 D3 F3:XFD3 A69 A66 C66:XFD66 A67 C67:XFD67 A68 C68:XFD68 A71:XFD1048576 A70 C70:XFD70 A51:XFD51 B50:XFD50 A63:XFD63 A57 D57:I57 A58 D58:I58 A59 D59:I59 A60 D60:N60 A61 D61:XFD61 B55:XFD55 B54:I54 A1:B1 D1:XFD1 D2:XFD2 A10:XFD11 B5:F5 B6:XFD6 B7:XFD7 B8:XFD8 B9:XFD9 A16:F16 B12:XFD12 B13:XFD13 B14:XFD14 A18:XFD20 B17:F17 A22:XFD22 B21:C21 E21:F21 H21 A25:F25 J21:L21 N21:P21 T21:XFD21 T23:XFD23 A24:F24 H24:XFD24 H25:XFD25 A38:F38 H38:XFD38 A39:F39 H39:XFD39 A40:F40 H40:XFD40 A41:F41 H41:XFD41 A42:F42 H42:XFD42 A43:F43 H43:XFD43 A44:F44 H44:XFD44 A45:F45 H45:XFD45 I46 A56:K56 M56:N56 M46 R46 Q56:XFD56 T46:XFD46 A53:I53 B52:XFD52 A65 B64:I64 Q58:XFD58 H5:XFD5 A15:F15 H15:XFD15 H16:XFD16 H17:XFD17 K53:XFD53 K54:XFD54 Q59:XFD59 Q60:XFD60 A62:I62 K62:XFD62 K64:L64 N64:XFD64 K65:L65 N65:XFD65 Q57:XFD57 C69:XFD69 C65:I65 K59"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5" id="{00000000-000E-0000-0100-000004000000}">
            <xm:f>COUNTIF(List_Values!$A$2:$A$11,I24)=0</xm:f>
            <x14:dxf>
              <fill>
                <patternFill patternType="solid">
                  <bgColor rgb="FFFFC7CE"/>
                </patternFill>
              </fill>
            </x14:dxf>
          </x14:cfRule>
          <xm:sqref>I24:I46</xm:sqref>
        </x14:conditionalFormatting>
        <x14:conditionalFormatting xmlns:xm="http://schemas.microsoft.com/office/excel/2006/main">
          <x14:cfRule type="expression" priority="6" id="{00000000-000E-0000-0100-000005000000}">
            <xm:f>COUNTIF(List_Values!$A$2:$A$11,M24)=0</xm:f>
            <x14:dxf>
              <fill>
                <patternFill patternType="solid">
                  <bgColor rgb="FFFFC7CE"/>
                </patternFill>
              </fill>
            </x14:dxf>
          </x14:cfRule>
          <xm:sqref>M24:M46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M24:M46 I24:I46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85" zoomScaleNormal="85" zoomScaleSheetLayoutView="70" workbookViewId="0">
      <selection activeCell="H7" sqref="H7"/>
    </sheetView>
  </sheetViews>
  <sheetFormatPr defaultColWidth="9" defaultRowHeight="14.25" x14ac:dyDescent="0.2"/>
  <cols>
    <col min="1" max="1" width="17.625" style="45" customWidth="1"/>
    <col min="2" max="2" width="14.625" style="45" customWidth="1"/>
    <col min="3" max="6" width="10.125" style="45" customWidth="1"/>
    <col min="7" max="9" width="10.625" style="45" customWidth="1"/>
    <col min="10" max="10" width="10.125" style="45" customWidth="1"/>
    <col min="11" max="11" width="10.75" style="45" customWidth="1"/>
    <col min="12" max="12" width="10.625" style="45" customWidth="1"/>
    <col min="13" max="14" width="12.625" style="45" customWidth="1"/>
    <col min="15" max="16" width="10.625" style="45" customWidth="1"/>
    <col min="17" max="18" width="12.625" style="45" customWidth="1"/>
    <col min="19" max="19" width="10.625" style="45" customWidth="1"/>
    <col min="20" max="20" width="24.625" style="45" customWidth="1"/>
    <col min="21" max="21" width="10.625" style="45" customWidth="1"/>
    <col min="22" max="16384" width="9" style="45"/>
  </cols>
  <sheetData>
    <row r="1" spans="1:21" s="72" customFormat="1" ht="15.75" x14ac:dyDescent="0.25">
      <c r="B1" s="73"/>
      <c r="C1" s="74" t="s">
        <v>89</v>
      </c>
    </row>
    <row r="2" spans="1:21" s="72" customFormat="1" ht="26.25" x14ac:dyDescent="0.4">
      <c r="A2" s="75"/>
      <c r="B2" s="73"/>
      <c r="C2" s="76" t="s">
        <v>188</v>
      </c>
    </row>
    <row r="3" spans="1:21" s="72" customFormat="1" ht="15.75" x14ac:dyDescent="0.25">
      <c r="A3" s="75"/>
      <c r="B3" s="73"/>
      <c r="C3" s="77" t="s">
        <v>22</v>
      </c>
      <c r="D3" s="78" t="str" cm="1">
        <f t="array" ref="D3">LOOKUP(2,1/(Updates!A:A&lt;&gt;""),Updates!A:A)</f>
        <v>1.4.1</v>
      </c>
      <c r="E3" s="89" t="s">
        <v>72</v>
      </c>
    </row>
    <row r="4" spans="1:21" s="72" customFormat="1" ht="14.25" customHeight="1" x14ac:dyDescent="0.25">
      <c r="H4" s="75"/>
    </row>
    <row r="5" spans="1:21" ht="15" x14ac:dyDescent="0.25">
      <c r="A5" s="79" t="s">
        <v>91</v>
      </c>
      <c r="B5" s="80" t="str">
        <f>IF('Panneau FTV'!B5=0,"",'Panneau FTV'!B5)</f>
        <v/>
      </c>
      <c r="C5" s="81"/>
    </row>
    <row r="6" spans="1:21" ht="15" x14ac:dyDescent="0.25">
      <c r="A6" s="79" t="s">
        <v>92</v>
      </c>
      <c r="B6" s="80" t="str">
        <f>IF('Panneau FTV'!B6=0,"",'Panneau FTV'!B6)</f>
        <v/>
      </c>
      <c r="C6" s="81"/>
    </row>
    <row r="7" spans="1:21" ht="15" x14ac:dyDescent="0.25">
      <c r="A7" s="79" t="s">
        <v>93</v>
      </c>
      <c r="B7" s="80" t="str">
        <f>IF('Panneau FTV'!B7=0,"",'Panneau FTV'!B7)</f>
        <v/>
      </c>
      <c r="C7" s="81"/>
    </row>
    <row r="8" spans="1:21" ht="15" x14ac:dyDescent="0.25">
      <c r="A8" s="79" t="s">
        <v>94</v>
      </c>
      <c r="B8" s="80" t="str">
        <f>IF('Panneau FTV'!B8=0,"",'Panneau FTV'!B8)</f>
        <v/>
      </c>
      <c r="C8" s="81"/>
    </row>
    <row r="9" spans="1:21" ht="15" x14ac:dyDescent="0.25">
      <c r="A9" s="79" t="s">
        <v>95</v>
      </c>
      <c r="B9" s="80" t="str">
        <f>IF('Panneau FTV'!B9=0,"",'Panneau FTV'!B9)</f>
        <v/>
      </c>
      <c r="C9" s="81"/>
    </row>
    <row r="10" spans="1:21" ht="14.25" customHeight="1" x14ac:dyDescent="0.2"/>
    <row r="11" spans="1:21" x14ac:dyDescent="0.2">
      <c r="T11" s="71"/>
      <c r="U11" s="71"/>
    </row>
    <row r="12" spans="1:21" ht="15" x14ac:dyDescent="0.25">
      <c r="A12" s="79" t="s">
        <v>96</v>
      </c>
      <c r="B12" s="80" t="str">
        <f>IF('Panneau FTV'!B12=0,"",'Panneau FTV'!B12)</f>
        <v/>
      </c>
      <c r="C12" s="82"/>
      <c r="T12" s="71"/>
      <c r="U12" s="71"/>
    </row>
    <row r="13" spans="1:21" ht="15" x14ac:dyDescent="0.25">
      <c r="A13" s="79" t="s">
        <v>97</v>
      </c>
      <c r="B13" s="80" t="str">
        <f>IF('Panneau FTV'!B13=0,"",'Panneau FTV'!B13)</f>
        <v/>
      </c>
      <c r="C13" s="82"/>
      <c r="M13" s="49"/>
      <c r="T13" s="71"/>
      <c r="U13" s="71"/>
    </row>
    <row r="14" spans="1:21" ht="15" x14ac:dyDescent="0.25">
      <c r="A14" s="79" t="s">
        <v>98</v>
      </c>
      <c r="B14" s="80" t="str">
        <f>IF('Panneau FTV'!B14=0,"",'Panneau FTV'!B14)</f>
        <v/>
      </c>
      <c r="C14" s="82"/>
      <c r="T14" s="71"/>
      <c r="U14" s="71"/>
    </row>
    <row r="15" spans="1:21" ht="14.25" customHeight="1" x14ac:dyDescent="0.2">
      <c r="O15" s="134" t="s">
        <v>177</v>
      </c>
      <c r="P15" s="134"/>
      <c r="Q15" s="134"/>
    </row>
    <row r="16" spans="1:21" x14ac:dyDescent="0.2">
      <c r="O16" s="134"/>
      <c r="P16" s="134"/>
      <c r="Q16" s="134"/>
    </row>
    <row r="17" spans="1:22" ht="15" x14ac:dyDescent="0.25">
      <c r="A17" s="79" t="s">
        <v>99</v>
      </c>
      <c r="B17" s="80" t="str">
        <f>IF('Panneau FTV'!B17=0,"",'Panneau FTV'!B17)</f>
        <v/>
      </c>
      <c r="C17" s="82"/>
      <c r="O17" s="134"/>
      <c r="P17" s="134"/>
      <c r="Q17" s="134"/>
    </row>
    <row r="18" spans="1:22" x14ac:dyDescent="0.2">
      <c r="O18" s="134"/>
      <c r="P18" s="134"/>
      <c r="Q18" s="134"/>
    </row>
    <row r="19" spans="1:22" x14ac:dyDescent="0.2">
      <c r="O19" s="135"/>
      <c r="P19" s="135"/>
      <c r="Q19" s="135"/>
    </row>
    <row r="21" spans="1:22" s="72" customFormat="1" ht="15.75" customHeight="1" x14ac:dyDescent="0.2">
      <c r="A21" s="139" t="s">
        <v>100</v>
      </c>
      <c r="B21" s="139"/>
      <c r="C21" s="139"/>
      <c r="D21" s="139" t="s">
        <v>127</v>
      </c>
      <c r="E21" s="139"/>
      <c r="F21" s="139"/>
      <c r="G21" s="139" t="s">
        <v>101</v>
      </c>
      <c r="H21" s="139"/>
      <c r="I21" s="139"/>
      <c r="J21" s="139" t="s">
        <v>102</v>
      </c>
      <c r="K21" s="139"/>
      <c r="L21" s="136" t="s">
        <v>103</v>
      </c>
      <c r="M21" s="137"/>
      <c r="N21" s="137"/>
      <c r="O21" s="138"/>
      <c r="P21" s="136" t="s">
        <v>104</v>
      </c>
      <c r="Q21" s="137"/>
      <c r="R21" s="137"/>
      <c r="S21" s="138"/>
      <c r="T21" s="83" t="s">
        <v>2</v>
      </c>
      <c r="U21" s="83" t="s">
        <v>105</v>
      </c>
      <c r="V21" s="83" t="s">
        <v>106</v>
      </c>
    </row>
    <row r="22" spans="1:22" ht="3" customHeight="1" x14ac:dyDescent="0.25">
      <c r="A22" s="50"/>
      <c r="B22" s="50"/>
      <c r="C22" s="50"/>
      <c r="D22" s="50"/>
      <c r="E22" s="50"/>
      <c r="F22" s="50"/>
      <c r="G22" s="50"/>
      <c r="H22" s="50"/>
      <c r="I22" s="50"/>
      <c r="J22" s="50"/>
      <c r="K22" s="50"/>
      <c r="L22" s="50"/>
      <c r="M22" s="50"/>
      <c r="N22" s="50"/>
      <c r="O22" s="50"/>
      <c r="P22" s="50"/>
      <c r="Q22" s="50"/>
      <c r="R22" s="50"/>
      <c r="S22" s="50"/>
      <c r="T22" s="50"/>
      <c r="U22" s="50"/>
      <c r="V22" s="103"/>
    </row>
    <row r="23" spans="1:22" s="72" customFormat="1" ht="45" x14ac:dyDescent="0.2">
      <c r="A23" s="84" t="s">
        <v>107</v>
      </c>
      <c r="B23" s="85" t="s">
        <v>5</v>
      </c>
      <c r="C23" s="85" t="s">
        <v>108</v>
      </c>
      <c r="D23" s="85" t="s">
        <v>8</v>
      </c>
      <c r="E23" s="85" t="s">
        <v>9</v>
      </c>
      <c r="F23" s="85" t="s">
        <v>13</v>
      </c>
      <c r="G23" s="85" t="s">
        <v>26</v>
      </c>
      <c r="H23" s="85" t="s">
        <v>110</v>
      </c>
      <c r="I23" s="85" t="s">
        <v>3</v>
      </c>
      <c r="J23" s="85" t="s">
        <v>102</v>
      </c>
      <c r="K23" s="85" t="s">
        <v>187</v>
      </c>
      <c r="L23" s="85" t="s">
        <v>111</v>
      </c>
      <c r="M23" s="85" t="s">
        <v>112</v>
      </c>
      <c r="N23" s="85" t="s">
        <v>113</v>
      </c>
      <c r="O23" s="85" t="s">
        <v>114</v>
      </c>
      <c r="P23" s="85" t="s">
        <v>115</v>
      </c>
      <c r="Q23" s="85" t="s">
        <v>116</v>
      </c>
      <c r="R23" s="85" t="s">
        <v>117</v>
      </c>
      <c r="S23" s="85" t="s">
        <v>118</v>
      </c>
      <c r="T23" s="85" t="s">
        <v>2</v>
      </c>
      <c r="U23" s="86" t="s">
        <v>119</v>
      </c>
      <c r="V23" s="85" t="s">
        <v>106</v>
      </c>
    </row>
    <row r="24" spans="1:22"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c r="V24" s="96"/>
    </row>
    <row r="25" spans="1:22"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c r="V25" s="96"/>
    </row>
    <row r="26" spans="1:22"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c r="V26" s="96"/>
    </row>
    <row r="27" spans="1:22"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c r="V27" s="96"/>
    </row>
    <row r="28" spans="1:22"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c r="V28" s="96"/>
    </row>
    <row r="29" spans="1:22"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c r="V29" s="96"/>
    </row>
    <row r="30" spans="1:22"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c r="V30" s="96"/>
    </row>
    <row r="31" spans="1:22"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c r="V31" s="96"/>
    </row>
    <row r="32" spans="1:22"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c r="V32" s="96"/>
    </row>
    <row r="33" spans="1:22" x14ac:dyDescent="0.2">
      <c r="A33" s="20" t="s">
        <v>120</v>
      </c>
      <c r="B33" s="21" t="s">
        <v>1</v>
      </c>
      <c r="C33" s="21">
        <v>0</v>
      </c>
      <c r="D33" s="22">
        <v>1000</v>
      </c>
      <c r="E33" s="22">
        <v>1000</v>
      </c>
      <c r="F33" s="22">
        <v>90</v>
      </c>
      <c r="G33" s="35">
        <f>D33+E33</f>
        <v>2000</v>
      </c>
      <c r="H33" s="21">
        <v>150</v>
      </c>
      <c r="I33" s="23">
        <v>1000</v>
      </c>
      <c r="J33" s="21" t="s">
        <v>0</v>
      </c>
      <c r="K33" s="21" t="s">
        <v>4</v>
      </c>
      <c r="L33" s="24">
        <v>0.6</v>
      </c>
      <c r="M33" s="21" t="s">
        <v>21</v>
      </c>
      <c r="N33" s="21" t="s">
        <v>20</v>
      </c>
      <c r="O33" s="21" t="s">
        <v>6</v>
      </c>
      <c r="P33" s="24">
        <v>0.5</v>
      </c>
      <c r="Q33" s="21" t="s">
        <v>21</v>
      </c>
      <c r="R33" s="21" t="s">
        <v>20</v>
      </c>
      <c r="S33" s="21" t="s">
        <v>19</v>
      </c>
      <c r="T33" s="25" t="s">
        <v>121</v>
      </c>
      <c r="U33" s="26">
        <f>C33*G33/1000*I33/1000</f>
        <v>0</v>
      </c>
      <c r="V33" s="25" t="s">
        <v>122</v>
      </c>
    </row>
    <row r="34" spans="1:22" x14ac:dyDescent="0.2">
      <c r="A34" s="27"/>
      <c r="B34" s="28"/>
      <c r="C34" s="28"/>
      <c r="D34" s="29"/>
      <c r="E34" s="29"/>
      <c r="F34" s="29"/>
      <c r="G34" s="37"/>
      <c r="H34" s="28"/>
      <c r="I34" s="28"/>
      <c r="J34" s="28"/>
      <c r="K34" s="28"/>
      <c r="L34" s="28"/>
      <c r="M34" s="28"/>
      <c r="N34" s="28"/>
      <c r="O34" s="28"/>
      <c r="P34" s="28"/>
      <c r="Q34" s="28"/>
      <c r="R34" s="28"/>
      <c r="S34" s="28"/>
      <c r="T34" s="38" t="s">
        <v>123</v>
      </c>
      <c r="U34" s="30">
        <f>SUBTOTAL(109,Table2[Total
Q×L×M '[m²']])</f>
        <v>0</v>
      </c>
      <c r="V34" s="28"/>
    </row>
    <row r="35" spans="1:22" x14ac:dyDescent="0.2">
      <c r="A35" s="49"/>
      <c r="C35" s="51"/>
      <c r="T35" s="52"/>
      <c r="U35" s="53"/>
    </row>
    <row r="38" spans="1:22" ht="15" x14ac:dyDescent="0.25">
      <c r="A38" s="46" t="s">
        <v>74</v>
      </c>
    </row>
    <row r="39" spans="1:22" ht="14.25" customHeight="1" x14ac:dyDescent="0.2"/>
    <row r="40" spans="1:22" ht="14.25" customHeight="1" x14ac:dyDescent="0.25">
      <c r="A40" s="45" t="s">
        <v>124</v>
      </c>
      <c r="U40" s="54"/>
    </row>
    <row r="41" spans="1:22" ht="14.25" customHeight="1" x14ac:dyDescent="0.25">
      <c r="U41" s="54"/>
    </row>
    <row r="42" spans="1:22" ht="14.25" customHeight="1" x14ac:dyDescent="0.25">
      <c r="A42" s="45" t="s">
        <v>86</v>
      </c>
      <c r="U42" s="54"/>
    </row>
    <row r="43" spans="1:22" ht="14.25" customHeight="1" x14ac:dyDescent="0.25">
      <c r="A43" s="45" t="s">
        <v>125</v>
      </c>
      <c r="U43" s="54"/>
    </row>
    <row r="44" spans="1:22" ht="14.25" customHeight="1" x14ac:dyDescent="0.25">
      <c r="U44" s="54"/>
    </row>
    <row r="45" spans="1:22" ht="14.25" customHeight="1" x14ac:dyDescent="0.25">
      <c r="B45" s="47" t="s">
        <v>77</v>
      </c>
      <c r="C45" s="45" t="s">
        <v>78</v>
      </c>
      <c r="U45" s="54"/>
    </row>
    <row r="46" spans="1:22" ht="14.25" customHeight="1" x14ac:dyDescent="0.25">
      <c r="B46" s="7" t="s">
        <v>79</v>
      </c>
      <c r="C46" s="55" t="s">
        <v>80</v>
      </c>
      <c r="D46" s="55"/>
      <c r="E46" s="55"/>
      <c r="U46" s="54"/>
    </row>
    <row r="47" spans="1:22" ht="14.25" customHeight="1" x14ac:dyDescent="0.25">
      <c r="B47" s="56" t="s">
        <v>79</v>
      </c>
      <c r="C47" s="57" t="s">
        <v>81</v>
      </c>
      <c r="D47" s="57"/>
      <c r="E47" s="57"/>
      <c r="U47" s="54"/>
    </row>
    <row r="48" spans="1:22" ht="14.25" customHeight="1" x14ac:dyDescent="0.25">
      <c r="B48" s="58" t="s">
        <v>79</v>
      </c>
      <c r="C48" s="59" t="s">
        <v>82</v>
      </c>
      <c r="D48" s="59"/>
      <c r="E48" s="59"/>
      <c r="U48" s="54"/>
    </row>
    <row r="49" spans="1:21" ht="14.25" customHeight="1" x14ac:dyDescent="0.25">
      <c r="B49" s="60" t="s">
        <v>83</v>
      </c>
      <c r="C49" s="61" t="s">
        <v>84</v>
      </c>
      <c r="D49" s="61"/>
      <c r="E49" s="61"/>
      <c r="U49" s="54"/>
    </row>
    <row r="50" spans="1:21" ht="15" x14ac:dyDescent="0.25">
      <c r="U50" s="54"/>
    </row>
    <row r="51" spans="1:21" ht="15" x14ac:dyDescent="0.25">
      <c r="A51" s="46" t="s">
        <v>126</v>
      </c>
      <c r="U51" s="54"/>
    </row>
    <row r="52" spans="1:21" x14ac:dyDescent="0.2">
      <c r="B52"/>
    </row>
    <row r="53" spans="1:21" ht="15" x14ac:dyDescent="0.25">
      <c r="B53" s="62" t="s">
        <v>214</v>
      </c>
      <c r="U53" s="54"/>
    </row>
    <row r="54" spans="1:21" x14ac:dyDescent="0.2">
      <c r="B54" s="62" t="s">
        <v>215</v>
      </c>
    </row>
    <row r="55" spans="1:21" x14ac:dyDescent="0.2">
      <c r="B55" s="62" t="s">
        <v>216</v>
      </c>
    </row>
    <row r="57" spans="1:21" x14ac:dyDescent="0.2">
      <c r="B57" s="62" t="s">
        <v>217</v>
      </c>
    </row>
    <row r="58" spans="1:21" x14ac:dyDescent="0.2">
      <c r="B58" s="62"/>
    </row>
    <row r="59" spans="1:21" x14ac:dyDescent="0.2">
      <c r="B59" s="62"/>
    </row>
    <row r="60" spans="1:21" ht="15" x14ac:dyDescent="0.25">
      <c r="A60" s="63" t="s">
        <v>189</v>
      </c>
      <c r="B60" s="64"/>
      <c r="C60" s="64"/>
      <c r="D60" s="64"/>
      <c r="E60" s="64"/>
    </row>
    <row r="61" spans="1:21" x14ac:dyDescent="0.2">
      <c r="A61" s="64"/>
      <c r="B61" s="64"/>
      <c r="C61" s="64"/>
      <c r="D61" s="64"/>
      <c r="E61" s="64"/>
    </row>
    <row r="62" spans="1:21" x14ac:dyDescent="0.2">
      <c r="A62" s="64" t="s">
        <v>128</v>
      </c>
      <c r="C62" s="64"/>
      <c r="D62" s="64"/>
      <c r="E62" s="64"/>
      <c r="F62" s="64"/>
    </row>
    <row r="64" spans="1:21" x14ac:dyDescent="0.2">
      <c r="B64" s="65" t="s">
        <v>7</v>
      </c>
      <c r="C64" s="65" t="s">
        <v>8</v>
      </c>
      <c r="D64" s="65" t="s">
        <v>9</v>
      </c>
      <c r="E64" s="65" t="s">
        <v>14</v>
      </c>
      <c r="F64" s="64"/>
    </row>
    <row r="65" spans="2:5" x14ac:dyDescent="0.2">
      <c r="B65" s="66">
        <v>150</v>
      </c>
      <c r="C65" s="66">
        <v>1000</v>
      </c>
      <c r="D65" s="66">
        <v>1000</v>
      </c>
      <c r="E65" s="8">
        <f t="shared" ref="E65" si="3">C65+D65</f>
        <v>2000</v>
      </c>
    </row>
    <row r="66" spans="2:5" x14ac:dyDescent="0.2">
      <c r="B66" s="67" t="s">
        <v>10</v>
      </c>
      <c r="C66" s="67">
        <f>$B$65+150</f>
        <v>300</v>
      </c>
      <c r="D66" s="67">
        <f>$B$65+150</f>
        <v>300</v>
      </c>
      <c r="E66" s="67">
        <f>C66+D66</f>
        <v>600</v>
      </c>
    </row>
    <row r="67" spans="2:5" x14ac:dyDescent="0.2">
      <c r="B67" s="67" t="s">
        <v>11</v>
      </c>
      <c r="C67" s="67">
        <v>1000</v>
      </c>
      <c r="D67" s="67">
        <v>2000</v>
      </c>
      <c r="E67" s="67">
        <f t="shared" ref="E67:E68" si="4">C67+D67</f>
        <v>3000</v>
      </c>
    </row>
    <row r="68" spans="2:5" x14ac:dyDescent="0.2">
      <c r="B68" s="67" t="s">
        <v>11</v>
      </c>
      <c r="C68" s="67">
        <v>2000</v>
      </c>
      <c r="D68" s="67">
        <v>1000</v>
      </c>
      <c r="E68" s="67">
        <f t="shared" si="4"/>
        <v>3000</v>
      </c>
    </row>
    <row r="69" spans="2:5" x14ac:dyDescent="0.2">
      <c r="C69" s="70">
        <f>C66</f>
        <v>300</v>
      </c>
      <c r="D69" s="70">
        <f>D66</f>
        <v>300</v>
      </c>
      <c r="E69" s="70">
        <f t="shared" ref="E69:E74" si="5">C69+D69</f>
        <v>600</v>
      </c>
    </row>
    <row r="70" spans="2:5" x14ac:dyDescent="0.2">
      <c r="C70" s="70">
        <f>C66</f>
        <v>300</v>
      </c>
      <c r="D70" s="70">
        <f>IF(3000-C70&gt;=2000,2000,3000-C70)</f>
        <v>2000</v>
      </c>
      <c r="E70" s="70">
        <f t="shared" si="5"/>
        <v>2300</v>
      </c>
    </row>
    <row r="71" spans="2:5" x14ac:dyDescent="0.2">
      <c r="C71" s="70">
        <f>C67</f>
        <v>1000</v>
      </c>
      <c r="D71" s="70">
        <f>IF(3000-C71&gt;=2000,2000,3000-C71)</f>
        <v>2000</v>
      </c>
      <c r="E71" s="70">
        <f t="shared" si="5"/>
        <v>3000</v>
      </c>
    </row>
    <row r="72" spans="2:5" x14ac:dyDescent="0.2">
      <c r="C72" s="70">
        <f>C68</f>
        <v>2000</v>
      </c>
      <c r="D72" s="70">
        <f>IF(3000-C72&gt;=2000,2000,3000-C72)</f>
        <v>1000</v>
      </c>
      <c r="E72" s="70">
        <f t="shared" si="5"/>
        <v>3000</v>
      </c>
    </row>
    <row r="73" spans="2:5" x14ac:dyDescent="0.2">
      <c r="C73" s="70">
        <f>D70</f>
        <v>2000</v>
      </c>
      <c r="D73" s="70">
        <f>D66</f>
        <v>300</v>
      </c>
      <c r="E73" s="70">
        <f t="shared" si="5"/>
        <v>2300</v>
      </c>
    </row>
    <row r="74" spans="2:5" x14ac:dyDescent="0.2">
      <c r="C74" s="70">
        <f>C66</f>
        <v>300</v>
      </c>
      <c r="D74" s="70">
        <f>D66</f>
        <v>300</v>
      </c>
      <c r="E74" s="70">
        <f t="shared" si="5"/>
        <v>600</v>
      </c>
    </row>
  </sheetData>
  <sheetProtection sheet="1" insertRows="0" deleteRows="0"/>
  <dataConsolidate/>
  <mergeCells count="8">
    <mergeCell ref="O15:Q18"/>
    <mergeCell ref="O19:Q19"/>
    <mergeCell ref="P21:S21"/>
    <mergeCell ref="A21:C21"/>
    <mergeCell ref="G21:I21"/>
    <mergeCell ref="J21:K21"/>
    <mergeCell ref="L21:O21"/>
    <mergeCell ref="D21:F21"/>
  </mergeCells>
  <phoneticPr fontId="4" type="noConversion"/>
  <conditionalFormatting sqref="A24:K32 M24:T32 A33:T33">
    <cfRule type="expression" dxfId="187" priority="5">
      <formula>OR(A24="")</formula>
    </cfRule>
  </conditionalFormatting>
  <conditionalFormatting sqref="B65">
    <cfRule type="expression" dxfId="186" priority="47">
      <formula>NOT(OR(B65=50,B65=60,B65=80,B65=100,B65=120,B65=133,B65=150,B65=172,B65=200,B65=220,B65=240,B65=250))</formula>
    </cfRule>
  </conditionalFormatting>
  <conditionalFormatting sqref="C24:C33">
    <cfRule type="cellIs" dxfId="185" priority="42" operator="lessThan">
      <formula>0</formula>
    </cfRule>
  </conditionalFormatting>
  <conditionalFormatting sqref="C65">
    <cfRule type="expression" dxfId="184" priority="46">
      <formula>NOT(AND(C65&gt;=B65+150,C65&lt;=2000,C65&lt;=3000-D65))</formula>
    </cfRule>
  </conditionalFormatting>
  <conditionalFormatting sqref="D24:D33">
    <cfRule type="expression" dxfId="183" priority="49">
      <formula>NOT(AND(D24&gt;=H24+150,D24&lt;=2000,D24&lt;=3000-E24))</formula>
    </cfRule>
  </conditionalFormatting>
  <conditionalFormatting sqref="D65">
    <cfRule type="expression" dxfId="182" priority="45">
      <formula>NOT(AND(D65&gt;=B65+150,D65&lt;=2000,D65&lt;=3000-C65))</formula>
    </cfRule>
  </conditionalFormatting>
  <conditionalFormatting sqref="E24:E33">
    <cfRule type="expression" dxfId="181" priority="48">
      <formula>NOT(AND(E24&gt;=H24+150,E24&lt;=2000,E24&lt;=3000-D24))</formula>
    </cfRule>
  </conditionalFormatting>
  <conditionalFormatting sqref="E65">
    <cfRule type="expression" dxfId="180" priority="44">
      <formula>NOT(AND(E65&gt;=2*(B65+150),E65&lt;=3000))</formula>
    </cfRule>
  </conditionalFormatting>
  <conditionalFormatting sqref="F24:F33">
    <cfRule type="cellIs" dxfId="179" priority="43" operator="notBetween">
      <formula>75</formula>
      <formula>175</formula>
    </cfRule>
  </conditionalFormatting>
  <conditionalFormatting sqref="G24:G33">
    <cfRule type="expression" dxfId="178" priority="54">
      <formula>NOT(OR(AND(G24&gt;=2*(H24+150),G24&lt;=3000,D24&gt;0,E24&gt;0),G24=0))</formula>
    </cfRule>
  </conditionalFormatting>
  <conditionalFormatting sqref="H24:H33">
    <cfRule type="expression" dxfId="177" priority="8">
      <formula>AND(OR(D24&gt;0,E24&gt;0),H24=0)</formula>
    </cfRule>
    <cfRule type="expression" dxfId="176" priority="35">
      <formula>OR(AND(K24="Power T",OR(H24=220)))</formula>
    </cfRule>
    <cfRule type="expression" dxfId="175" priority="36">
      <formula>OR(AND(K24="Power T",OR(H24=50)),AND(K24="Power S",OR(H24=220,H24=250)),AND(K24="Perform R",OR(H24=50,H24=220,H24=250)),AND(K24="Perform C",OR(H24=220,H24=250)))</formula>
    </cfRule>
    <cfRule type="expression" dxfId="174" priority="37">
      <formula>NOT(OR(H24=50,H24=60,H24=80,H24=100,H24=120,H24=133,H24=150,H24=172,H24=200,H24=220,H24=240,H24=250))</formula>
    </cfRule>
  </conditionalFormatting>
  <conditionalFormatting sqref="I24:I33">
    <cfRule type="cellIs" dxfId="173" priority="53" operator="notBetween">
      <formula>600</formula>
      <formula>1200</formula>
    </cfRule>
  </conditionalFormatting>
  <conditionalFormatting sqref="J24:J33">
    <cfRule type="expression" dxfId="172" priority="34">
      <formula>NOT(OR(J24="FTV",J24=""))</formula>
    </cfRule>
  </conditionalFormatting>
  <conditionalFormatting sqref="K24:K33">
    <cfRule type="expression" dxfId="171" priority="31">
      <formula>OR(AND(K24="Power T",OR(H24=220)))</formula>
    </cfRule>
    <cfRule type="expression" dxfId="170" priority="32">
      <formula>OR(AND(K24="Power T",OR(H24=50)),AND(K24="Power S",OR(H24=220,H24=250)),AND(K24="Perform R",OR(H24=50,H24=220,H24=250)),AND(K24="Perform C",OR(H24=220,H24=250)))</formula>
    </cfRule>
    <cfRule type="expression" dxfId="169" priority="33">
      <formula>NOT(OR(K24="Power T",K24="Power S",K24="Perform R",K24="Perform C"))</formula>
    </cfRule>
  </conditionalFormatting>
  <conditionalFormatting sqref="L24:L32">
    <cfRule type="expression" dxfId="168" priority="2">
      <formula>OR(L24="")</formula>
    </cfRule>
    <cfRule type="expression" dxfId="167" priority="3">
      <formula>AND(O24="G",NOT(OR(L24=0.7,L24=0.75,L24=0.8)))</formula>
    </cfRule>
  </conditionalFormatting>
  <conditionalFormatting sqref="L33">
    <cfRule type="expression" dxfId="165" priority="9">
      <formula>AND(O33="G",NOT(OR(L33=0.7,L33=0.75,L33=0.8)))</formula>
    </cfRule>
    <cfRule type="expression" dxfId="164" priority="40">
      <formula>NOT(OR(L33=0.45,L33=0.5,L33=0.55,L33=0.6,L33=0.63,L33=0.65,L33=0.675,L33=0.7,L33=0.75,L33=0.8))</formula>
    </cfRule>
  </conditionalFormatting>
  <conditionalFormatting sqref="M24:M33">
    <cfRule type="expression" dxfId="163" priority="41">
      <formula>NOT(OR(M24="SP 25",M24="SP 25",M24="PVDF 25",M24="PVDF 35",M24="PUR 50",M24="PVCF 150",M24="HPS 200",M24="PRISMA",M24="PRISMA ELEMENTS",M24="Inox 304",M24="Inox 316L",M24="Inox 316"))</formula>
    </cfRule>
  </conditionalFormatting>
  <conditionalFormatting sqref="O24:O33">
    <cfRule type="expression" dxfId="162" priority="6">
      <formula>AND(O24="G",NOT(OR(L24=0.7,L24=0.75,L24=0.8)))</formula>
    </cfRule>
    <cfRule type="expression" dxfId="161" priority="51">
      <formula>NOT(OR(O24="S",O24="V",O24="V2",O24="G",O24="M",O24="M3",O24="M8"))</formula>
    </cfRule>
  </conditionalFormatting>
  <conditionalFormatting sqref="Q24:Q33">
    <cfRule type="expression" dxfId="159" priority="39">
      <formula>NOT(OR(Q24="SP 25",Q24="SP 25",Q24="PVDF 25",Q24="PVDF 35",Q24="PUR 50",Q24="PVCF 150",Q24="HPS 200",Q24="PRISMA",Q24="PRISMA ELEMENTS",Q24="Inox 304",Q24="Inox 316L",Q24="Inox 316"))</formula>
    </cfRule>
  </conditionalFormatting>
  <conditionalFormatting sqref="S24:S33">
    <cfRule type="expression" dxfId="158" priority="50">
      <formula>NOT(OR(S24="S",S24="V",S24="V2",S24="G",S24="M2"))</formula>
    </cfRule>
  </conditionalFormatting>
  <conditionalFormatting sqref="V33">
    <cfRule type="expression" dxfId="157"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 type="list" allowBlank="1" showInputMessage="1" showErrorMessage="1" sqref="V24:V33" xr:uid="{4C16607A-578B-44DD-AE73-3C916D5AF783}">
      <formula1>"Priority A, Priority B, Priority C"</formula1>
    </dataValidation>
  </dataValidations>
  <hyperlinks>
    <hyperlink ref="B55" r:id="rId1" tooltip="Download" display="https://www.trimo-group.com/files/downloads/Trimoterm Fireproof Panels Brochure.pdf" xr:uid="{2CD5496C-8435-4EA7-A24D-0FDF5E6E9E95}"/>
    <hyperlink ref="B57" r:id="rId2" display="pack" xr:uid="{23981529-E8B2-4B60-A967-C1548EFDF344}"/>
    <hyperlink ref="B53" r:id="rId3" tooltip="Download" display="https://www.trimo-group.com/files/downloads/Trimoterm Technical Specification.pdf" xr:uid="{0625F979-CB7E-41F8-9BA4-2D9F68772037}"/>
    <hyperlink ref="B54" r:id="rId4" xr:uid="{C01A32C1-1FCD-4992-BAE8-E1D5363419E4}"/>
  </hyperlinks>
  <pageMargins left="0.39370078740157483" right="0.39370078740157483" top="0.39370078740157483" bottom="0.39370078740157483" header="0.31496062992125984" footer="0.31496062992125984"/>
  <pageSetup paperSize="9" scale="49" pageOrder="overThenDown" orientation="landscape" r:id="rId5"/>
  <ignoredErrors>
    <ignoredError sqref="A2:B2 A4:XFD4 A3:B3 D3 F3:XFD3 A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H21:I21 K21 A35:XFD37 M21:O21 Q21:S21 W21:XFD21 W23:XFD23 A24:I24 K24:XFD24 A25:I25 K25:XFD25 A26:I26 K26:XFD26 A27:I27 K27:XFD27 A28:I28 K28:XFD28 A29:I29 K29:XFD29 A30:I30 K30:XFD30 A31:I31 K31:XFD31 A32:I32 K32:XFD32 C33:I33 L33 P33 U33 W33:XFD33 A34:S34 U34:XFD34 A41:XFD41 B40:XFD40 B43:XFD43 A52 B51:XFD51 D2:XFD2 E21:F21 A65:XFD65 A64 F64:XFD64 A61:XFD61 B60:XFD60 A63:XFD63 B62:XFD62 A69:XFD1048576 A66 C66:XFD66 A67 C67:XFD67 A68 C68:XFD68 A15:N15 P15:XFD15 C56:XFD56 C52:XFD5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4"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8"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85" zoomScaleNormal="85" zoomScaleSheetLayoutView="70" workbookViewId="0">
      <selection activeCell="C5" sqref="C5"/>
    </sheetView>
  </sheetViews>
  <sheetFormatPr defaultColWidth="9" defaultRowHeight="14.25" x14ac:dyDescent="0.2"/>
  <cols>
    <col min="1" max="1" width="17.625" style="45" customWidth="1"/>
    <col min="2" max="2" width="14.625" style="45" customWidth="1"/>
    <col min="3" max="11" width="10.625" style="45" customWidth="1"/>
    <col min="12" max="12" width="11.5" style="45" customWidth="1"/>
    <col min="13" max="13" width="10.75" style="45" customWidth="1"/>
    <col min="14" max="14" width="10.625" style="45" customWidth="1"/>
    <col min="15" max="16" width="12.625" style="45" customWidth="1"/>
    <col min="17" max="18" width="10.625" style="45" customWidth="1"/>
    <col min="19" max="20" width="12.625" style="45" customWidth="1"/>
    <col min="21" max="21" width="10.625" style="45" customWidth="1"/>
    <col min="22" max="22" width="24.625" style="45" customWidth="1"/>
    <col min="23" max="23" width="10.625" style="45" customWidth="1"/>
    <col min="24" max="16384" width="9" style="45"/>
  </cols>
  <sheetData>
    <row r="1" spans="1:23" s="72" customFormat="1" ht="15.75" x14ac:dyDescent="0.25">
      <c r="B1" s="73"/>
      <c r="C1" s="74" t="s">
        <v>89</v>
      </c>
    </row>
    <row r="2" spans="1:23" s="72" customFormat="1" ht="26.25" x14ac:dyDescent="0.4">
      <c r="C2" s="76" t="s">
        <v>190</v>
      </c>
    </row>
    <row r="3" spans="1:23" s="72" customFormat="1" ht="15.75" x14ac:dyDescent="0.25">
      <c r="C3" s="77" t="s">
        <v>22</v>
      </c>
      <c r="D3" s="78" t="str" cm="1">
        <f t="array" ref="D3">LOOKUP(2,1/(Updates!A:A&lt;&gt;""),Updates!A:A)</f>
        <v>1.4.1</v>
      </c>
      <c r="E3" s="89" t="s">
        <v>72</v>
      </c>
      <c r="G3" s="75"/>
    </row>
    <row r="4" spans="1:23" s="72" customFormat="1" x14ac:dyDescent="0.2"/>
    <row r="5" spans="1:23" ht="15" x14ac:dyDescent="0.25">
      <c r="A5" s="79" t="s">
        <v>91</v>
      </c>
      <c r="B5" s="80" t="str">
        <f>IF('Panneau FTV'!B5=0,"",'Panneau FTV'!B5)</f>
        <v/>
      </c>
      <c r="C5" s="81"/>
    </row>
    <row r="6" spans="1:23" ht="15" x14ac:dyDescent="0.25">
      <c r="A6" s="79" t="s">
        <v>92</v>
      </c>
      <c r="B6" s="80" t="str">
        <f>IF('Panneau FTV'!B6=0,"",'Panneau FTV'!B6)</f>
        <v/>
      </c>
      <c r="C6" s="81"/>
    </row>
    <row r="7" spans="1:23" ht="15" x14ac:dyDescent="0.25">
      <c r="A7" s="79" t="s">
        <v>93</v>
      </c>
      <c r="B7" s="80" t="str">
        <f>IF('Panneau FTV'!B7=0,"",'Panneau FTV'!B7)</f>
        <v/>
      </c>
      <c r="C7" s="81"/>
    </row>
    <row r="8" spans="1:23" ht="15" x14ac:dyDescent="0.25">
      <c r="A8" s="79" t="s">
        <v>94</v>
      </c>
      <c r="B8" s="80" t="str">
        <f>IF('Panneau FTV'!B8=0,"",'Panneau FTV'!B8)</f>
        <v/>
      </c>
      <c r="C8" s="81"/>
    </row>
    <row r="9" spans="1:23" ht="15" x14ac:dyDescent="0.25">
      <c r="A9" s="79" t="s">
        <v>95</v>
      </c>
      <c r="B9" s="80" t="str">
        <f>IF('Panneau FTV'!B9=0,"",'Panneau FTV'!B9)</f>
        <v/>
      </c>
      <c r="C9" s="81"/>
    </row>
    <row r="11" spans="1:23" x14ac:dyDescent="0.2">
      <c r="V11" s="71"/>
      <c r="W11" s="71"/>
    </row>
    <row r="12" spans="1:23" ht="15" x14ac:dyDescent="0.25">
      <c r="A12" s="79" t="s">
        <v>96</v>
      </c>
      <c r="B12" s="80" t="str">
        <f>IF('Panneau FTV'!B12=0,"",'Panneau FTV'!B12)</f>
        <v/>
      </c>
      <c r="C12" s="81"/>
      <c r="V12" s="71"/>
      <c r="W12" s="71"/>
    </row>
    <row r="13" spans="1:23" ht="15" x14ac:dyDescent="0.25">
      <c r="A13" s="79" t="s">
        <v>97</v>
      </c>
      <c r="B13" s="80" t="str">
        <f>IF('Panneau FTV'!B13=0,"",'Panneau FTV'!B13)</f>
        <v/>
      </c>
      <c r="C13" s="81"/>
      <c r="M13" s="49"/>
      <c r="V13" s="71"/>
      <c r="W13" s="71"/>
    </row>
    <row r="14" spans="1:23" ht="15" x14ac:dyDescent="0.25">
      <c r="A14" s="79" t="s">
        <v>98</v>
      </c>
      <c r="B14" s="80" t="str">
        <f>IF('Panneau FTV'!B14=0,"",'Panneau FTV'!B14)</f>
        <v/>
      </c>
      <c r="C14" s="81"/>
      <c r="P14" s="134" t="s">
        <v>177</v>
      </c>
      <c r="Q14" s="134"/>
      <c r="R14" s="134"/>
    </row>
    <row r="15" spans="1:23" x14ac:dyDescent="0.2">
      <c r="P15" s="134"/>
      <c r="Q15" s="134"/>
      <c r="R15" s="134"/>
    </row>
    <row r="16" spans="1:23" x14ac:dyDescent="0.2">
      <c r="P16" s="134"/>
      <c r="Q16" s="134"/>
      <c r="R16" s="134"/>
    </row>
    <row r="17" spans="1:24" ht="15" x14ac:dyDescent="0.25">
      <c r="A17" s="79" t="s">
        <v>99</v>
      </c>
      <c r="B17" s="80" t="str">
        <f>IF('Panneau FTV'!B17=0,"",'Panneau FTV'!B17)</f>
        <v/>
      </c>
      <c r="C17" s="81"/>
      <c r="P17" s="134"/>
      <c r="Q17" s="134"/>
      <c r="R17" s="134"/>
    </row>
    <row r="21" spans="1:24" s="72" customFormat="1" ht="15.75" customHeight="1" x14ac:dyDescent="0.2">
      <c r="A21" s="139" t="s">
        <v>100</v>
      </c>
      <c r="B21" s="139"/>
      <c r="C21" s="139"/>
      <c r="D21" s="139" t="s">
        <v>127</v>
      </c>
      <c r="E21" s="139"/>
      <c r="F21" s="139"/>
      <c r="G21" s="139"/>
      <c r="H21" s="139"/>
      <c r="I21" s="139" t="s">
        <v>101</v>
      </c>
      <c r="J21" s="139"/>
      <c r="K21" s="139"/>
      <c r="L21" s="139" t="s">
        <v>102</v>
      </c>
      <c r="M21" s="139"/>
      <c r="N21" s="136" t="s">
        <v>103</v>
      </c>
      <c r="O21" s="137"/>
      <c r="P21" s="137"/>
      <c r="Q21" s="138"/>
      <c r="R21" s="136" t="s">
        <v>104</v>
      </c>
      <c r="S21" s="137"/>
      <c r="T21" s="137"/>
      <c r="U21" s="138"/>
      <c r="V21" s="83" t="s">
        <v>2</v>
      </c>
      <c r="W21" s="83" t="s">
        <v>105</v>
      </c>
      <c r="X21" s="83" t="s">
        <v>106</v>
      </c>
    </row>
    <row r="22" spans="1:24"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103"/>
    </row>
    <row r="23" spans="1:24" s="72" customFormat="1" ht="45" x14ac:dyDescent="0.2">
      <c r="A23" s="84" t="s">
        <v>107</v>
      </c>
      <c r="B23" s="85" t="s">
        <v>5</v>
      </c>
      <c r="C23" s="85" t="s">
        <v>108</v>
      </c>
      <c r="D23" s="85" t="s">
        <v>8</v>
      </c>
      <c r="E23" s="85" t="s">
        <v>9</v>
      </c>
      <c r="F23" s="85" t="s">
        <v>12</v>
      </c>
      <c r="G23" s="85" t="s">
        <v>17</v>
      </c>
      <c r="H23" s="85" t="s">
        <v>16</v>
      </c>
      <c r="I23" s="85" t="s">
        <v>129</v>
      </c>
      <c r="J23" s="85" t="s">
        <v>110</v>
      </c>
      <c r="K23" s="85" t="s">
        <v>3</v>
      </c>
      <c r="L23" s="85" t="s">
        <v>102</v>
      </c>
      <c r="M23" s="85" t="s">
        <v>187</v>
      </c>
      <c r="N23" s="85" t="s">
        <v>111</v>
      </c>
      <c r="O23" s="85" t="s">
        <v>112</v>
      </c>
      <c r="P23" s="85" t="s">
        <v>113</v>
      </c>
      <c r="Q23" s="85" t="s">
        <v>114</v>
      </c>
      <c r="R23" s="85" t="s">
        <v>115</v>
      </c>
      <c r="S23" s="85" t="s">
        <v>116</v>
      </c>
      <c r="T23" s="85" t="s">
        <v>117</v>
      </c>
      <c r="U23" s="85" t="s">
        <v>118</v>
      </c>
      <c r="V23" s="85" t="s">
        <v>2</v>
      </c>
      <c r="W23" s="86" t="s">
        <v>119</v>
      </c>
      <c r="X23" s="85" t="s">
        <v>106</v>
      </c>
    </row>
    <row r="24" spans="1:24"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c r="X24" s="101"/>
    </row>
    <row r="25" spans="1:24"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c r="X25" s="101"/>
    </row>
    <row r="26" spans="1:24"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c r="X26" s="101"/>
    </row>
    <row r="27" spans="1:24"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c r="X27" s="101"/>
    </row>
    <row r="28" spans="1:24"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c r="X28" s="101"/>
    </row>
    <row r="29" spans="1:24"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c r="X29" s="101"/>
    </row>
    <row r="30" spans="1:24"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c r="X30" s="101"/>
    </row>
    <row r="31" spans="1:24"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c r="X31" s="101"/>
    </row>
    <row r="32" spans="1:24"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c r="X32" s="101"/>
    </row>
    <row r="33" spans="1:24" x14ac:dyDescent="0.2">
      <c r="A33" s="20" t="s">
        <v>130</v>
      </c>
      <c r="B33" s="21" t="s">
        <v>1</v>
      </c>
      <c r="C33" s="21">
        <v>0</v>
      </c>
      <c r="D33" s="22">
        <v>1000</v>
      </c>
      <c r="E33" s="22">
        <v>1000</v>
      </c>
      <c r="F33" s="22">
        <v>1000</v>
      </c>
      <c r="G33" s="22">
        <v>90</v>
      </c>
      <c r="H33" s="22">
        <v>90</v>
      </c>
      <c r="I33" s="35">
        <f t="shared" si="0"/>
        <v>3000</v>
      </c>
      <c r="J33" s="21">
        <v>150</v>
      </c>
      <c r="K33" s="23">
        <v>1000</v>
      </c>
      <c r="L33" s="21" t="s">
        <v>0</v>
      </c>
      <c r="M33" s="21" t="s">
        <v>4</v>
      </c>
      <c r="N33" s="24">
        <v>0.55000000000000004</v>
      </c>
      <c r="O33" s="21" t="s">
        <v>21</v>
      </c>
      <c r="P33" s="21" t="s">
        <v>20</v>
      </c>
      <c r="Q33" s="21" t="s">
        <v>6</v>
      </c>
      <c r="R33" s="24">
        <v>0.5</v>
      </c>
      <c r="S33" s="21" t="s">
        <v>21</v>
      </c>
      <c r="T33" s="21" t="s">
        <v>20</v>
      </c>
      <c r="U33" s="21" t="s">
        <v>19</v>
      </c>
      <c r="V33" s="25" t="s">
        <v>121</v>
      </c>
      <c r="W33" s="26">
        <f t="shared" si="1"/>
        <v>0</v>
      </c>
      <c r="X33" s="25" t="s">
        <v>122</v>
      </c>
    </row>
    <row r="34" spans="1:24" x14ac:dyDescent="0.2">
      <c r="A34" s="27"/>
      <c r="B34" s="28"/>
      <c r="C34" s="28"/>
      <c r="D34" s="29"/>
      <c r="E34" s="29"/>
      <c r="F34" s="29"/>
      <c r="G34" s="29"/>
      <c r="H34" s="29"/>
      <c r="I34" s="37"/>
      <c r="J34" s="28"/>
      <c r="K34" s="28"/>
      <c r="L34" s="28"/>
      <c r="M34" s="28"/>
      <c r="N34" s="28"/>
      <c r="O34" s="28"/>
      <c r="P34" s="28"/>
      <c r="Q34" s="28"/>
      <c r="R34" s="28"/>
      <c r="S34" s="28"/>
      <c r="T34" s="28"/>
      <c r="U34" s="28"/>
      <c r="V34" s="38" t="s">
        <v>123</v>
      </c>
      <c r="W34" s="30">
        <f>SUBTOTAL(109,Table3[Total
Q×L×M '[m²']])</f>
        <v>0</v>
      </c>
      <c r="X34" s="28"/>
    </row>
    <row r="35" spans="1:24" x14ac:dyDescent="0.2">
      <c r="A35" s="49"/>
      <c r="C35" s="51"/>
      <c r="V35" s="52"/>
      <c r="W35" s="53"/>
    </row>
    <row r="38" spans="1:24" ht="15" x14ac:dyDescent="0.25">
      <c r="A38" s="46" t="s">
        <v>74</v>
      </c>
    </row>
    <row r="39" spans="1:24" ht="14.25" customHeight="1" x14ac:dyDescent="0.2"/>
    <row r="40" spans="1:24" ht="14.25" customHeight="1" x14ac:dyDescent="0.25">
      <c r="A40" s="45" t="s">
        <v>124</v>
      </c>
      <c r="W40" s="54"/>
    </row>
    <row r="41" spans="1:24" ht="14.25" customHeight="1" x14ac:dyDescent="0.25">
      <c r="W41" s="54"/>
    </row>
    <row r="42" spans="1:24" ht="14.25" customHeight="1" x14ac:dyDescent="0.25">
      <c r="A42" s="45" t="s">
        <v>86</v>
      </c>
      <c r="W42" s="54"/>
    </row>
    <row r="43" spans="1:24" ht="14.25" customHeight="1" x14ac:dyDescent="0.25">
      <c r="A43" s="45" t="s">
        <v>125</v>
      </c>
      <c r="W43" s="54"/>
    </row>
    <row r="44" spans="1:24" ht="14.25" customHeight="1" x14ac:dyDescent="0.25">
      <c r="W44" s="54"/>
    </row>
    <row r="45" spans="1:24" ht="14.25" customHeight="1" x14ac:dyDescent="0.25">
      <c r="B45" s="47" t="s">
        <v>77</v>
      </c>
      <c r="C45" s="45" t="s">
        <v>78</v>
      </c>
      <c r="W45" s="54"/>
    </row>
    <row r="46" spans="1:24" ht="14.25" customHeight="1" x14ac:dyDescent="0.25">
      <c r="B46" s="7" t="s">
        <v>79</v>
      </c>
      <c r="C46" s="55" t="s">
        <v>80</v>
      </c>
      <c r="D46" s="55"/>
      <c r="E46" s="55"/>
      <c r="W46" s="54"/>
    </row>
    <row r="47" spans="1:24" ht="14.25" customHeight="1" x14ac:dyDescent="0.25">
      <c r="B47" s="56" t="s">
        <v>79</v>
      </c>
      <c r="C47" s="57" t="s">
        <v>81</v>
      </c>
      <c r="D47" s="57"/>
      <c r="E47" s="57"/>
      <c r="W47" s="54"/>
    </row>
    <row r="48" spans="1:24" ht="14.25" customHeight="1" x14ac:dyDescent="0.25">
      <c r="B48" s="58" t="s">
        <v>79</v>
      </c>
      <c r="C48" s="59" t="s">
        <v>82</v>
      </c>
      <c r="D48" s="59"/>
      <c r="E48" s="59"/>
      <c r="W48" s="54"/>
    </row>
    <row r="49" spans="1:23" ht="14.25" customHeight="1" x14ac:dyDescent="0.25">
      <c r="B49" s="60" t="s">
        <v>83</v>
      </c>
      <c r="C49" s="61" t="s">
        <v>84</v>
      </c>
      <c r="D49" s="61"/>
      <c r="E49" s="61"/>
      <c r="W49" s="54"/>
    </row>
    <row r="50" spans="1:23" ht="15" x14ac:dyDescent="0.25">
      <c r="W50" s="54"/>
    </row>
    <row r="51" spans="1:23" ht="15" x14ac:dyDescent="0.25">
      <c r="A51" s="46" t="s">
        <v>126</v>
      </c>
      <c r="W51" s="54"/>
    </row>
    <row r="52" spans="1:23" x14ac:dyDescent="0.2">
      <c r="B52"/>
    </row>
    <row r="53" spans="1:23" ht="15" x14ac:dyDescent="0.25">
      <c r="B53" s="62" t="s">
        <v>214</v>
      </c>
      <c r="W53" s="54"/>
    </row>
    <row r="54" spans="1:23" ht="15" x14ac:dyDescent="0.25">
      <c r="B54" s="62" t="s">
        <v>215</v>
      </c>
      <c r="W54" s="54"/>
    </row>
    <row r="55" spans="1:23" x14ac:dyDescent="0.2">
      <c r="B55" s="62" t="s">
        <v>216</v>
      </c>
    </row>
    <row r="57" spans="1:23" x14ac:dyDescent="0.2">
      <c r="B57" s="62" t="s">
        <v>217</v>
      </c>
    </row>
    <row r="58" spans="1:23" x14ac:dyDescent="0.2">
      <c r="B58" s="62"/>
    </row>
    <row r="59" spans="1:23" x14ac:dyDescent="0.2">
      <c r="B59" s="62"/>
    </row>
    <row r="60" spans="1:23" ht="15" x14ac:dyDescent="0.25">
      <c r="A60" s="63" t="s">
        <v>191</v>
      </c>
      <c r="B60" s="64"/>
      <c r="C60" s="64"/>
      <c r="D60" s="64"/>
      <c r="E60" s="64"/>
    </row>
    <row r="61" spans="1:23" x14ac:dyDescent="0.2">
      <c r="A61" s="64"/>
      <c r="B61" s="64"/>
      <c r="C61" s="64"/>
      <c r="D61" s="64"/>
      <c r="E61" s="64"/>
    </row>
    <row r="62" spans="1:23" x14ac:dyDescent="0.2">
      <c r="A62" s="64" t="s">
        <v>131</v>
      </c>
      <c r="C62" s="64"/>
      <c r="D62" s="64"/>
      <c r="E62" s="64"/>
      <c r="F62" s="64"/>
    </row>
    <row r="64" spans="1:23" x14ac:dyDescent="0.2">
      <c r="B64" s="65" t="s">
        <v>7</v>
      </c>
      <c r="C64" s="65" t="s">
        <v>8</v>
      </c>
      <c r="D64" s="65" t="s">
        <v>9</v>
      </c>
      <c r="E64" s="65" t="s">
        <v>12</v>
      </c>
      <c r="F64" s="65" t="s">
        <v>18</v>
      </c>
    </row>
    <row r="65" spans="2:6" x14ac:dyDescent="0.2">
      <c r="B65" s="66">
        <v>120</v>
      </c>
      <c r="C65" s="66">
        <v>800</v>
      </c>
      <c r="D65" s="66">
        <v>800</v>
      </c>
      <c r="E65" s="66">
        <v>800</v>
      </c>
      <c r="F65" s="8">
        <f>C65+D65+E65</f>
        <v>2400</v>
      </c>
    </row>
    <row r="66" spans="2:6" x14ac:dyDescent="0.2">
      <c r="B66" s="67" t="s">
        <v>10</v>
      </c>
      <c r="C66" s="67">
        <f>$B$65+150</f>
        <v>270</v>
      </c>
      <c r="D66" s="67">
        <f>2*($B$65+150)</f>
        <v>540</v>
      </c>
      <c r="E66" s="67">
        <f>$B$65+150</f>
        <v>270</v>
      </c>
      <c r="F66" s="67">
        <f t="shared" ref="F66:F67" si="2">C66+D66+E66</f>
        <v>1080</v>
      </c>
    </row>
    <row r="67" spans="2:6" x14ac:dyDescent="0.2">
      <c r="B67" s="68" t="s">
        <v>11</v>
      </c>
      <c r="C67" s="68">
        <v>1000</v>
      </c>
      <c r="D67" s="68">
        <v>1000</v>
      </c>
      <c r="E67" s="68">
        <v>1000</v>
      </c>
      <c r="F67" s="68">
        <f t="shared" si="2"/>
        <v>3000</v>
      </c>
    </row>
  </sheetData>
  <sheetProtection sheet="1" insertRows="0" deleteRows="0"/>
  <dataConsolidate/>
  <mergeCells count="7">
    <mergeCell ref="P14:R17"/>
    <mergeCell ref="R21:U21"/>
    <mergeCell ref="A21:C21"/>
    <mergeCell ref="I21:K21"/>
    <mergeCell ref="L21:M21"/>
    <mergeCell ref="N21:Q21"/>
    <mergeCell ref="D21:H21"/>
  </mergeCells>
  <conditionalFormatting sqref="A24:V33">
    <cfRule type="expression" dxfId="156" priority="2">
      <formula>OR(A24="")</formula>
    </cfRule>
  </conditionalFormatting>
  <conditionalFormatting sqref="B65">
    <cfRule type="expression" dxfId="155" priority="47">
      <formula>NOT(OR(B65=50,B65=60,B65=80,B65=100,B65=120,B65=133,B65=150,B65=172,B65=200,B65=220,B65=240,B65=250))</formula>
    </cfRule>
  </conditionalFormatting>
  <conditionalFormatting sqref="C24:C33">
    <cfRule type="cellIs" dxfId="154" priority="57" operator="lessThan">
      <formula>0</formula>
    </cfRule>
  </conditionalFormatting>
  <conditionalFormatting sqref="C65">
    <cfRule type="expression" dxfId="153" priority="46">
      <formula>NOT(AND(C65&gt;=B65+150,C65&lt;=1000))</formula>
    </cfRule>
  </conditionalFormatting>
  <conditionalFormatting sqref="D24:D33">
    <cfRule type="expression" dxfId="152" priority="50">
      <formula>NOT(AND(D24&gt;=J24+150,D24&lt;=1000))</formula>
    </cfRule>
  </conditionalFormatting>
  <conditionalFormatting sqref="D65">
    <cfRule type="expression" dxfId="151" priority="45">
      <formula>NOT(AND(D65&gt;=2*(B65+150),D65&lt;=1000))</formula>
    </cfRule>
  </conditionalFormatting>
  <conditionalFormatting sqref="E24:E33">
    <cfRule type="expression" dxfId="150" priority="49">
      <formula>NOT(AND(E24&gt;=2*(J24+150),E24&lt;=1000))</formula>
    </cfRule>
  </conditionalFormatting>
  <conditionalFormatting sqref="E65">
    <cfRule type="expression" dxfId="149" priority="44">
      <formula>NOT(AND(E65&gt;=B65+150,E65&lt;=1000))</formula>
    </cfRule>
  </conditionalFormatting>
  <conditionalFormatting sqref="F24:F33">
    <cfRule type="expression" dxfId="148" priority="48">
      <formula>NOT(AND(F24&gt;=J24+150,F24&lt;=1000))</formula>
    </cfRule>
  </conditionalFormatting>
  <conditionalFormatting sqref="F65">
    <cfRule type="expression" dxfId="147" priority="42">
      <formula>NOT(AND(F65&gt;=4*(B65+150),F65&lt;=3*1000))</formula>
    </cfRule>
  </conditionalFormatting>
  <conditionalFormatting sqref="G24:H33">
    <cfRule type="cellIs" dxfId="146" priority="40" operator="notBetween">
      <formula>90</formula>
      <formula>175</formula>
    </cfRule>
  </conditionalFormatting>
  <conditionalFormatting sqref="I24:I33">
    <cfRule type="expression" dxfId="145" priority="55">
      <formula>NOT(OR(AND(I24&gt;=4*(J24+150),I24&lt;=3*1000,D24&gt;0,E24&gt;0,F24&gt;0),I24=0))</formula>
    </cfRule>
  </conditionalFormatting>
  <conditionalFormatting sqref="J24:J33">
    <cfRule type="expression" dxfId="144" priority="6">
      <formula>AND(OR(D24&gt;0,E24&gt;0,F24&gt;0),J24=0)</formula>
    </cfRule>
    <cfRule type="expression" dxfId="143" priority="33">
      <formula>OR(AND(M24="Power T",OR(J24=220)))</formula>
    </cfRule>
    <cfRule type="expression" dxfId="142" priority="34">
      <formula>OR(AND(M24="Power T",OR(J24=50)),AND(M24="Power S",OR(J24=220,J24=250)),AND(M24="Perform R",OR(J24=50,J24=220,J24=250)),AND(M24="Perform C",OR(J24=220,J24=250)))</formula>
    </cfRule>
    <cfRule type="expression" dxfId="141" priority="35">
      <formula>NOT(OR(J24=50,J24=60,J24=80,J24=100,J24=120,J24=133,J24=150,J24=172,J24=200,J24=220,J24=240,J24=250))</formula>
    </cfRule>
  </conditionalFormatting>
  <conditionalFormatting sqref="K24:K33">
    <cfRule type="cellIs" dxfId="140" priority="54" operator="notBetween">
      <formula>600</formula>
      <formula>1200</formula>
    </cfRule>
  </conditionalFormatting>
  <conditionalFormatting sqref="L24:L33">
    <cfRule type="expression" dxfId="139" priority="5">
      <formula>NOT(OR(L24="FTV",L24=""))</formula>
    </cfRule>
  </conditionalFormatting>
  <conditionalFormatting sqref="M24:M33">
    <cfRule type="expression" dxfId="138" priority="29">
      <formula>OR(AND(M24="Power T",OR(J24=220)))</formula>
    </cfRule>
    <cfRule type="expression" dxfId="137" priority="30">
      <formula>OR(AND(M24="Power T",OR(J24=50)),AND(M24="Power S",OR(J24=220,J24=250)),AND(M24="Perform R",OR(J24=50,J24=220,J24=250)),AND(M24="Perform C",OR(J24=220,J24=250)))</formula>
    </cfRule>
    <cfRule type="expression" dxfId="136" priority="31">
      <formula>NOT(OR(M24="Power T",M24="Power S",M24="Perform R",M24="Perform C"))</formula>
    </cfRule>
  </conditionalFormatting>
  <conditionalFormatting sqref="N24:N33">
    <cfRule type="expression" dxfId="135" priority="28">
      <formula>AND(Q24="G",NOT(OR(N24=0.7,N24=0.75,N24=0.8)))</formula>
    </cfRule>
  </conditionalFormatting>
  <conditionalFormatting sqref="O24:O33">
    <cfRule type="expression" dxfId="133" priority="39">
      <formula>NOT(OR(O24="SP 25",O24="SP 25",O24="PVDF 25",O24="PVDF 35",O24="PUR 50",O24="PVCF 150",O24="HPS 200",O24="PRISMA",O24="PRISMA ELEMENTS",O24="Inox 304",O24="Inox 316L",O24="Inox 316"))</formula>
    </cfRule>
  </conditionalFormatting>
  <conditionalFormatting sqref="Q24:Q33">
    <cfRule type="expression" dxfId="132" priority="3">
      <formula>AND(Q24="G",NOT(OR(N24=0.7,N24=0.75,N24=0.8)))</formula>
    </cfRule>
    <cfRule type="expression" dxfId="131" priority="52">
      <formula>NOT(OR(Q24="S",Q24="V",Q24="V2",Q24="G",Q24="M",Q24="M3",Q24="M8"))</formula>
    </cfRule>
  </conditionalFormatting>
  <conditionalFormatting sqref="S24:S33">
    <cfRule type="expression" dxfId="129" priority="37">
      <formula>NOT(OR(S24="SP 25",S24="SP 25",S24="PVDF 25",S24="PVDF 35",S24="PUR 50",S24="PVCF 150",S24="HPS 200",S24="PRISMA",S24="PRISMA ELEMENTS",S24="Inox 304",S24="Inox 316L",S24="Inox 316"))</formula>
    </cfRule>
  </conditionalFormatting>
  <conditionalFormatting sqref="U24:U33">
    <cfRule type="expression" dxfId="128" priority="51">
      <formula>NOT(OR(U24="S",U24="V",U24="V2",U24="G",U24="M2"))</formula>
    </cfRule>
  </conditionalFormatting>
  <conditionalFormatting sqref="X33">
    <cfRule type="expression" dxfId="127"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11482C6-831C-41D1-85B1-49E7D9517AB3}">
      <formula1>"Priority A, Priority B, Priority C"</formula1>
    </dataValidation>
  </dataValidations>
  <hyperlinks>
    <hyperlink ref="B55" r:id="rId1" tooltip="Download" display="https://www.trimo-group.com/files/downloads/Trimoterm Fireproof Panels Brochure.pdf" xr:uid="{2FB67E06-FBD1-4C95-A9D9-3EF9CB8E9F3F}"/>
    <hyperlink ref="B57" r:id="rId2" display="pack" xr:uid="{F0117D9E-AF1B-4D3A-BA93-0A15B8F26355}"/>
    <hyperlink ref="B53" r:id="rId3" tooltip="Download" display="https://www.trimo-group.com/files/downloads/Trimoterm Technical Specification.pdf" xr:uid="{29833E72-E924-4B0D-8951-1681100CD4C2}"/>
    <hyperlink ref="B54" r:id="rId4" xr:uid="{1F797FDA-9A59-4B30-8AD2-D5B69FE57C5E}"/>
  </hyperlinks>
  <pageMargins left="0.39370078740157483" right="0.39370078740157483" top="0.39370078740157483" bottom="0.39370078740157483" header="0.31496062992125984" footer="0.31496062992125984"/>
  <pageSetup paperSize="9" scale="46" pageOrder="overThenDown" orientation="landscape" r:id="rId5"/>
  <ignoredErrors>
    <ignoredError sqref="A2:B2 A18:XFD20 B14:O14 S14:XFD14 A15:O16 S15:XFD17 A4:XFD4 A3:B3 D3 F3:XFD3 A56 A53 C53:XFD53 A54 C54:XFD54 A55 C55:XFD55 A58:XFD59 A57 C57:XFD57 A39:XFD39 B38:XFD38 A50:XFD50 A45 D45:XFD45 A46 D46:XFD46 A47 D47:XFD47 A48 D48:XFD48 A49 D49:XFD49 A44:XFD44 B42:XFD42 A1:B1 D1:XFD1 A10:XFD11 B5:XFD5 B6:XFD6 B7:XFD7 B8:XFD8 B9:XFD9 B13:XFD13 B12:XFD12 B17:O17 A22:XFD22 B21:C21 J21:K21 M21 A35:XFD37 O21:Q21 S21:U21 Y21:XFD21 Y23:XFD23 A24:K24 M24:XFD24 A25:K25 M25:XFD25 A26:K26 M26:XFD26 A27:K27 M27:XFD27 A28:K28 M28:XFD28 A29:K29 M29:XFD29 A30:K30 M30:XFD30 A31:K31 M31:XFD31 A32:K32 M32:XFD32 N33 C33:K33 R33 W33 Y33:XFD33 A34:U34 W34:XFD34 A41:XFD41 B40:XFD40 B43:XFD43 A52 B51:XFD51 E21:H21 A65:XFD65 A64 G64:XFD64 A68:XFD1048576 A66 C66:XFD66 A67 C67:XFD67 D2:XFD2 A61:XFD61 B60:XFD60 A63:XFD63 B62:XFD62 C56:XFD56 C52:XFD5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38"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6"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E1" sqref="E1"/>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89</v>
      </c>
    </row>
    <row r="2" spans="1:17" s="72" customFormat="1" ht="26.25" x14ac:dyDescent="0.4">
      <c r="C2" s="76" t="s">
        <v>192</v>
      </c>
    </row>
    <row r="3" spans="1:17" s="72" customFormat="1" ht="15.75" x14ac:dyDescent="0.25">
      <c r="C3" s="77" t="s">
        <v>22</v>
      </c>
      <c r="D3" s="78" t="str" cm="1">
        <f t="array" ref="D3">LOOKUP(2,1/(Updates!A:A&lt;&gt;""),Updates!A:A)</f>
        <v>1.4.1</v>
      </c>
      <c r="E3" s="89" t="s">
        <v>72</v>
      </c>
      <c r="G3" s="75"/>
    </row>
    <row r="4" spans="1:17" s="72" customFormat="1" x14ac:dyDescent="0.2"/>
    <row r="5" spans="1:17" ht="15" x14ac:dyDescent="0.25">
      <c r="A5" s="79" t="s">
        <v>91</v>
      </c>
      <c r="B5" s="80" t="str">
        <f>IF('Panneau FTV'!B5=0,"",'Panneau FTV'!B5)</f>
        <v/>
      </c>
      <c r="C5" s="81"/>
    </row>
    <row r="6" spans="1:17" ht="15" x14ac:dyDescent="0.25">
      <c r="A6" s="79" t="s">
        <v>92</v>
      </c>
      <c r="B6" s="80" t="str">
        <f>IF('Panneau FTV'!B6=0,"",'Panneau FTV'!B6)</f>
        <v/>
      </c>
      <c r="C6" s="81"/>
    </row>
    <row r="7" spans="1:17" ht="15" x14ac:dyDescent="0.25">
      <c r="A7" s="79" t="s">
        <v>93</v>
      </c>
      <c r="B7" s="80" t="str">
        <f>IF('Panneau FTV'!B7=0,"",'Panneau FTV'!B7)</f>
        <v/>
      </c>
      <c r="C7" s="81"/>
    </row>
    <row r="8" spans="1:17" ht="15" x14ac:dyDescent="0.25">
      <c r="A8" s="79" t="s">
        <v>94</v>
      </c>
      <c r="B8" s="80" t="str">
        <f>IF('Panneau FTV'!B8=0,"",'Panneau FTV'!B8)</f>
        <v/>
      </c>
      <c r="C8" s="81"/>
    </row>
    <row r="9" spans="1:17" ht="15" x14ac:dyDescent="0.25">
      <c r="A9" s="79" t="s">
        <v>95</v>
      </c>
      <c r="B9" s="80" t="str">
        <f>IF('Panneau FTV'!B9=0,"",'Panneau FTV'!B9)</f>
        <v/>
      </c>
      <c r="C9" s="81"/>
    </row>
    <row r="12" spans="1:17" ht="15" x14ac:dyDescent="0.25">
      <c r="A12" s="79" t="s">
        <v>96</v>
      </c>
      <c r="B12" s="80" t="str">
        <f>IF('Panneau FTV'!B12=0,"",'Panneau FTV'!B12)</f>
        <v/>
      </c>
      <c r="C12" s="81"/>
    </row>
    <row r="13" spans="1:17" ht="15" x14ac:dyDescent="0.25">
      <c r="A13" s="79" t="s">
        <v>97</v>
      </c>
      <c r="B13" s="80" t="str">
        <f>IF('Panneau FTV'!B13=0,"",'Panneau FTV'!B13)</f>
        <v/>
      </c>
      <c r="C13" s="81"/>
      <c r="M13" s="49"/>
      <c r="Q13" s="49"/>
    </row>
    <row r="14" spans="1:17" ht="15" x14ac:dyDescent="0.25">
      <c r="A14" s="79" t="s">
        <v>98</v>
      </c>
      <c r="B14" s="80" t="str">
        <f>IF('Panneau FTV'!B14=0,"",'Panneau FTV'!B14)</f>
        <v/>
      </c>
      <c r="C14" s="81"/>
    </row>
    <row r="15" spans="1:17" x14ac:dyDescent="0.2">
      <c r="O15" s="134" t="s">
        <v>177</v>
      </c>
      <c r="P15" s="134"/>
      <c r="Q15" s="134"/>
    </row>
    <row r="16" spans="1:17" x14ac:dyDescent="0.2">
      <c r="O16" s="134"/>
      <c r="P16" s="134"/>
      <c r="Q16" s="134"/>
    </row>
    <row r="17" spans="1:23" ht="15" x14ac:dyDescent="0.25">
      <c r="A17" s="79" t="s">
        <v>99</v>
      </c>
      <c r="B17" s="80" t="str">
        <f>IF('Panneau FTV'!B17=0,"",'Panneau FTV'!B17)</f>
        <v/>
      </c>
      <c r="C17" s="81"/>
      <c r="O17" s="134"/>
      <c r="P17" s="134"/>
      <c r="Q17" s="134"/>
    </row>
    <row r="18" spans="1:23" x14ac:dyDescent="0.2">
      <c r="O18" s="134"/>
      <c r="P18" s="134"/>
      <c r="Q18" s="134"/>
    </row>
    <row r="21" spans="1:23" s="88" customFormat="1" ht="15.75" customHeight="1" x14ac:dyDescent="0.2">
      <c r="A21" s="139" t="s">
        <v>100</v>
      </c>
      <c r="B21" s="139"/>
      <c r="C21" s="139"/>
      <c r="D21" s="139" t="s">
        <v>127</v>
      </c>
      <c r="E21" s="139"/>
      <c r="F21" s="139"/>
      <c r="G21" s="139"/>
      <c r="H21" s="139" t="s">
        <v>101</v>
      </c>
      <c r="I21" s="139"/>
      <c r="J21" s="139"/>
      <c r="K21" s="139" t="s">
        <v>102</v>
      </c>
      <c r="L21" s="139"/>
      <c r="M21" s="136" t="s">
        <v>103</v>
      </c>
      <c r="N21" s="137"/>
      <c r="O21" s="137"/>
      <c r="P21" s="138"/>
      <c r="Q21" s="136" t="s">
        <v>104</v>
      </c>
      <c r="R21" s="137"/>
      <c r="S21" s="137"/>
      <c r="T21" s="138"/>
      <c r="U21" s="83" t="s">
        <v>2</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5</v>
      </c>
      <c r="C23" s="85" t="s">
        <v>108</v>
      </c>
      <c r="D23" s="85" t="s">
        <v>8</v>
      </c>
      <c r="E23" s="85" t="s">
        <v>9</v>
      </c>
      <c r="F23" s="85" t="s">
        <v>25</v>
      </c>
      <c r="G23" s="85" t="s">
        <v>13</v>
      </c>
      <c r="H23" s="85" t="s">
        <v>109</v>
      </c>
      <c r="I23" s="85" t="s">
        <v>110</v>
      </c>
      <c r="J23" s="85" t="s">
        <v>3</v>
      </c>
      <c r="K23" s="85" t="s">
        <v>102</v>
      </c>
      <c r="L23" s="85" t="s">
        <v>187</v>
      </c>
      <c r="M23" s="85" t="s">
        <v>111</v>
      </c>
      <c r="N23" s="85" t="s">
        <v>112</v>
      </c>
      <c r="O23" s="85" t="s">
        <v>113</v>
      </c>
      <c r="P23" s="85" t="s">
        <v>114</v>
      </c>
      <c r="Q23" s="85" t="s">
        <v>115</v>
      </c>
      <c r="R23" s="85" t="s">
        <v>116</v>
      </c>
      <c r="S23" s="85" t="s">
        <v>117</v>
      </c>
      <c r="T23" s="85" t="s">
        <v>118</v>
      </c>
      <c r="U23" s="85" t="s">
        <v>2</v>
      </c>
      <c r="V23" s="86" t="s">
        <v>119</v>
      </c>
      <c r="W23" s="85" t="s">
        <v>106</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c r="W24" s="101"/>
    </row>
    <row r="25" spans="1:23"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c r="W25" s="101"/>
    </row>
    <row r="26" spans="1:23"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c r="W26" s="101"/>
    </row>
    <row r="27" spans="1:23"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c r="W27" s="101"/>
    </row>
    <row r="28" spans="1:23"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c r="W28" s="101"/>
    </row>
    <row r="29" spans="1:23"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c r="W29" s="101"/>
    </row>
    <row r="30" spans="1:23"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c r="W30" s="101"/>
    </row>
    <row r="31" spans="1:23"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c r="W31" s="101"/>
    </row>
    <row r="32" spans="1:23"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c r="W32" s="101"/>
    </row>
    <row r="33" spans="1:23" x14ac:dyDescent="0.2">
      <c r="A33" s="20" t="s">
        <v>120</v>
      </c>
      <c r="B33" s="21" t="s">
        <v>1</v>
      </c>
      <c r="C33" s="21">
        <v>0</v>
      </c>
      <c r="D33" s="22">
        <v>400</v>
      </c>
      <c r="E33" s="22">
        <v>400</v>
      </c>
      <c r="F33" s="35">
        <f>D33+E33</f>
        <v>800</v>
      </c>
      <c r="G33" s="22">
        <v>90</v>
      </c>
      <c r="H33" s="22">
        <v>5000</v>
      </c>
      <c r="I33" s="21">
        <v>150</v>
      </c>
      <c r="J33" s="23">
        <v>1000</v>
      </c>
      <c r="K33" s="21" t="s">
        <v>0</v>
      </c>
      <c r="L33" s="21" t="s">
        <v>4</v>
      </c>
      <c r="M33" s="24">
        <v>0.55000000000000004</v>
      </c>
      <c r="N33" s="21" t="s">
        <v>21</v>
      </c>
      <c r="O33" s="21" t="s">
        <v>20</v>
      </c>
      <c r="P33" s="21" t="s">
        <v>6</v>
      </c>
      <c r="Q33" s="24">
        <v>0.5</v>
      </c>
      <c r="R33" s="21" t="s">
        <v>21</v>
      </c>
      <c r="S33" s="21" t="s">
        <v>20</v>
      </c>
      <c r="T33" s="21" t="s">
        <v>19</v>
      </c>
      <c r="U33" s="25" t="s">
        <v>121</v>
      </c>
      <c r="V33" s="26">
        <f t="shared" si="0"/>
        <v>0</v>
      </c>
      <c r="W33" s="25" t="s">
        <v>122</v>
      </c>
    </row>
    <row r="34" spans="1:23" x14ac:dyDescent="0.2">
      <c r="A34" s="27"/>
      <c r="B34" s="28"/>
      <c r="C34" s="28"/>
      <c r="D34" s="29"/>
      <c r="E34" s="29"/>
      <c r="F34" s="37"/>
      <c r="G34" s="29"/>
      <c r="H34" s="29"/>
      <c r="I34" s="28"/>
      <c r="J34" s="28"/>
      <c r="K34" s="28"/>
      <c r="L34" s="28"/>
      <c r="M34" s="28"/>
      <c r="N34" s="28"/>
      <c r="O34" s="28"/>
      <c r="P34" s="28"/>
      <c r="Q34" s="28"/>
      <c r="R34" s="28"/>
      <c r="S34" s="28"/>
      <c r="T34" s="28"/>
      <c r="U34" s="38" t="s">
        <v>123</v>
      </c>
      <c r="V34" s="30">
        <f>SUBTOTAL(109,Table4[Total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74</v>
      </c>
      <c r="V38" s="54"/>
    </row>
    <row r="39" spans="1:23" ht="14.25" customHeight="1" x14ac:dyDescent="0.2"/>
    <row r="40" spans="1:23" ht="14.25" customHeight="1" x14ac:dyDescent="0.25">
      <c r="A40" s="45" t="s">
        <v>124</v>
      </c>
      <c r="V40" s="54"/>
    </row>
    <row r="41" spans="1:23" ht="14.25" customHeight="1" x14ac:dyDescent="0.25">
      <c r="V41" s="54"/>
    </row>
    <row r="42" spans="1:23" ht="14.25" customHeight="1" x14ac:dyDescent="0.25">
      <c r="A42" s="45" t="s">
        <v>86</v>
      </c>
      <c r="V42" s="54"/>
    </row>
    <row r="43" spans="1:23" ht="14.25" customHeight="1" x14ac:dyDescent="0.25">
      <c r="A43" s="45" t="s">
        <v>125</v>
      </c>
      <c r="V43" s="54"/>
    </row>
    <row r="44" spans="1:23" ht="14.25" customHeight="1" x14ac:dyDescent="0.25">
      <c r="V44" s="54"/>
    </row>
    <row r="45" spans="1:23" ht="14.25" customHeight="1" x14ac:dyDescent="0.25">
      <c r="B45" s="47" t="s">
        <v>77</v>
      </c>
      <c r="C45" s="45" t="s">
        <v>78</v>
      </c>
      <c r="V45" s="54"/>
    </row>
    <row r="46" spans="1:23" ht="14.25" customHeight="1" x14ac:dyDescent="0.25">
      <c r="B46" s="7" t="s">
        <v>79</v>
      </c>
      <c r="C46" s="55" t="s">
        <v>80</v>
      </c>
      <c r="D46" s="55"/>
      <c r="E46" s="55"/>
      <c r="V46" s="54"/>
    </row>
    <row r="47" spans="1:23" ht="14.25" customHeight="1" x14ac:dyDescent="0.25">
      <c r="B47" s="56" t="s">
        <v>79</v>
      </c>
      <c r="C47" s="57" t="s">
        <v>81</v>
      </c>
      <c r="D47" s="57"/>
      <c r="E47" s="57"/>
      <c r="V47" s="54"/>
    </row>
    <row r="48" spans="1:23" ht="14.25" customHeight="1" x14ac:dyDescent="0.25">
      <c r="B48" s="58" t="s">
        <v>79</v>
      </c>
      <c r="C48" s="59" t="s">
        <v>82</v>
      </c>
      <c r="D48" s="59"/>
      <c r="E48" s="59"/>
      <c r="V48" s="54"/>
    </row>
    <row r="49" spans="1:22" ht="14.25" customHeight="1" x14ac:dyDescent="0.25">
      <c r="B49" s="60" t="s">
        <v>83</v>
      </c>
      <c r="C49" s="61" t="s">
        <v>84</v>
      </c>
      <c r="D49" s="61"/>
      <c r="E49" s="61"/>
      <c r="V49" s="54"/>
    </row>
    <row r="50" spans="1:22" ht="15" x14ac:dyDescent="0.25">
      <c r="V50" s="54"/>
    </row>
    <row r="51" spans="1:22" ht="15" x14ac:dyDescent="0.25">
      <c r="A51" s="46" t="s">
        <v>126</v>
      </c>
      <c r="V51" s="54"/>
    </row>
    <row r="52" spans="1:22" x14ac:dyDescent="0.2">
      <c r="B52"/>
    </row>
    <row r="53" spans="1:22" ht="15" x14ac:dyDescent="0.25">
      <c r="B53" s="62" t="s">
        <v>214</v>
      </c>
      <c r="V53" s="54"/>
    </row>
    <row r="54" spans="1:22" x14ac:dyDescent="0.2">
      <c r="B54" s="62" t="s">
        <v>215</v>
      </c>
    </row>
    <row r="55" spans="1:22" x14ac:dyDescent="0.2">
      <c r="B55" s="62" t="s">
        <v>216</v>
      </c>
    </row>
    <row r="57" spans="1:22" x14ac:dyDescent="0.2">
      <c r="B57" s="62" t="s">
        <v>217</v>
      </c>
    </row>
    <row r="58" spans="1:22" x14ac:dyDescent="0.2">
      <c r="B58" s="62"/>
    </row>
    <row r="59" spans="1:22" x14ac:dyDescent="0.2">
      <c r="B59" s="62"/>
    </row>
    <row r="60" spans="1:22" ht="15" x14ac:dyDescent="0.25">
      <c r="A60" s="63" t="s">
        <v>193</v>
      </c>
      <c r="B60" s="64"/>
      <c r="C60" s="64"/>
      <c r="D60" s="64"/>
      <c r="E60" s="64"/>
    </row>
    <row r="61" spans="1:22" x14ac:dyDescent="0.2">
      <c r="A61" s="64"/>
      <c r="B61" s="64"/>
      <c r="C61" s="64"/>
      <c r="D61" s="64"/>
      <c r="E61" s="64"/>
    </row>
    <row r="62" spans="1:22" x14ac:dyDescent="0.2">
      <c r="A62" s="64" t="s">
        <v>132</v>
      </c>
      <c r="C62" s="64"/>
      <c r="D62" s="64"/>
      <c r="E62" s="64"/>
      <c r="F62" s="64"/>
    </row>
    <row r="64" spans="1:22" x14ac:dyDescent="0.2">
      <c r="B64" s="65" t="s">
        <v>7</v>
      </c>
      <c r="C64" s="65" t="s">
        <v>8</v>
      </c>
      <c r="D64" s="65" t="s">
        <v>9</v>
      </c>
      <c r="E64" s="65" t="s">
        <v>14</v>
      </c>
      <c r="F64" s="65" t="s">
        <v>15</v>
      </c>
    </row>
    <row r="65" spans="2:6" x14ac:dyDescent="0.2">
      <c r="B65" s="66">
        <v>150</v>
      </c>
      <c r="C65" s="66">
        <v>400</v>
      </c>
      <c r="D65" s="66">
        <v>400</v>
      </c>
      <c r="E65" s="8">
        <f>C65+D65</f>
        <v>800</v>
      </c>
      <c r="F65" s="66">
        <v>1000</v>
      </c>
    </row>
    <row r="66" spans="2:6" x14ac:dyDescent="0.2">
      <c r="B66" s="67" t="s">
        <v>10</v>
      </c>
      <c r="C66" s="67">
        <f>$B$65+150</f>
        <v>300</v>
      </c>
      <c r="D66" s="67">
        <f>$B$65+150</f>
        <v>300</v>
      </c>
      <c r="E66" s="67">
        <f>C66+D66</f>
        <v>600</v>
      </c>
    </row>
    <row r="67" spans="2:6" x14ac:dyDescent="0.2">
      <c r="B67" s="67" t="s">
        <v>11</v>
      </c>
      <c r="C67" s="67">
        <f>E67-C66</f>
        <v>640</v>
      </c>
      <c r="D67" s="67">
        <f>E67-D66</f>
        <v>640</v>
      </c>
      <c r="E67" s="67">
        <f>$F$65-F67</f>
        <v>940</v>
      </c>
      <c r="F67" s="51">
        <v>60</v>
      </c>
    </row>
    <row r="68" spans="2:6" x14ac:dyDescent="0.2">
      <c r="B68" s="67"/>
      <c r="C68" s="67"/>
      <c r="D68" s="67"/>
      <c r="E68" s="67"/>
    </row>
    <row r="69" spans="2:6" x14ac:dyDescent="0.2">
      <c r="C69" s="70">
        <f>C66</f>
        <v>300</v>
      </c>
      <c r="D69" s="70">
        <f>D66</f>
        <v>300</v>
      </c>
      <c r="E69" s="70">
        <f>C69+D69</f>
        <v>600</v>
      </c>
    </row>
    <row r="70" spans="2:6" x14ac:dyDescent="0.2">
      <c r="C70" s="70">
        <f>C66</f>
        <v>300</v>
      </c>
      <c r="D70" s="70">
        <f>D67</f>
        <v>640</v>
      </c>
      <c r="E70" s="70">
        <f>C70+D70</f>
        <v>940</v>
      </c>
    </row>
    <row r="71" spans="2:6" x14ac:dyDescent="0.2">
      <c r="C71" s="70">
        <f>C67</f>
        <v>640</v>
      </c>
      <c r="D71" s="70">
        <f>D66</f>
        <v>300</v>
      </c>
      <c r="E71" s="70">
        <f>C71+D71</f>
        <v>940</v>
      </c>
    </row>
    <row r="72" spans="2:6" x14ac:dyDescent="0.2">
      <c r="C72" s="70">
        <f>C66</f>
        <v>300</v>
      </c>
      <c r="D72" s="70">
        <f>D66</f>
        <v>300</v>
      </c>
      <c r="E72" s="70">
        <f>C72+D72</f>
        <v>600</v>
      </c>
    </row>
  </sheetData>
  <sheetProtection sheet="1" insertRows="0" deleteRows="0"/>
  <dataConsolidate/>
  <mergeCells count="7">
    <mergeCell ref="O15:Q18"/>
    <mergeCell ref="Q21:T21"/>
    <mergeCell ref="A21:C21"/>
    <mergeCell ref="H21:J21"/>
    <mergeCell ref="K21:L21"/>
    <mergeCell ref="M21:P21"/>
    <mergeCell ref="D21:G21"/>
  </mergeCells>
  <conditionalFormatting sqref="A24:U33">
    <cfRule type="expression" dxfId="126" priority="3">
      <formula>OR(A24="")</formula>
    </cfRule>
  </conditionalFormatting>
  <conditionalFormatting sqref="B65">
    <cfRule type="expression" dxfId="125" priority="30">
      <formula>NOT(OR(B65=50,B65=60,B65=80,B65=100,B65=120,B65=133,B65=150))</formula>
    </cfRule>
  </conditionalFormatting>
  <conditionalFormatting sqref="C24:C33">
    <cfRule type="cellIs" dxfId="124" priority="24" operator="lessThan">
      <formula>0</formula>
    </cfRule>
  </conditionalFormatting>
  <conditionalFormatting sqref="C65">
    <cfRule type="expression" dxfId="123" priority="29">
      <formula>NOT(AND(C65&gt;=B65+150,C65&lt;=F65-60-B65-150,E65&lt;=F65-60))</formula>
    </cfRule>
  </conditionalFormatting>
  <conditionalFormatting sqref="D24:D33">
    <cfRule type="expression" dxfId="122" priority="32">
      <formula>NOT(AND(D24&gt;=I24+150,D24&lt;=J24-60-I24-150,F24&lt;=J24-60,I24&gt;0,J24&gt;0))</formula>
    </cfRule>
  </conditionalFormatting>
  <conditionalFormatting sqref="D65">
    <cfRule type="expression" dxfId="121" priority="28">
      <formula>NOT(AND(D65&gt;=B65+150,D65&lt;=F65-60-B65-150,E65&lt;=F65-60))</formula>
    </cfRule>
  </conditionalFormatting>
  <conditionalFormatting sqref="E24:E33">
    <cfRule type="expression" dxfId="120" priority="31">
      <formula>NOT(AND(E24&gt;=I24+150,E24&lt;=J24-60-I24-150,F24&lt;=J24-60,I24&gt;0,J24&gt;0))</formula>
    </cfRule>
  </conditionalFormatting>
  <conditionalFormatting sqref="E65">
    <cfRule type="expression" dxfId="119" priority="27">
      <formula>NOT(AND(E65&gt;=2*(B65+150),E65&lt;=F65-60))</formula>
    </cfRule>
  </conditionalFormatting>
  <conditionalFormatting sqref="F24:F33">
    <cfRule type="expression" dxfId="118" priority="25">
      <formula>NOT(OR(AND(F24&gt;=2*(I24+150),F24&lt;=J24-60,D24&gt;0,E24&gt;0),F24=0))</formula>
    </cfRule>
  </conditionalFormatting>
  <conditionalFormatting sqref="F65">
    <cfRule type="cellIs" dxfId="117" priority="26" operator="notBetween">
      <formula>600</formula>
      <formula>1200</formula>
    </cfRule>
  </conditionalFormatting>
  <conditionalFormatting sqref="G24:G33">
    <cfRule type="cellIs" dxfId="116" priority="23" operator="notBetween">
      <formula>80</formula>
      <formula>175</formula>
    </cfRule>
  </conditionalFormatting>
  <conditionalFormatting sqref="H24:H33">
    <cfRule type="cellIs" dxfId="115" priority="21" operator="lessThan">
      <formula>2000</formula>
    </cfRule>
    <cfRule type="cellIs" dxfId="114" priority="22" operator="notBetween">
      <formula>2000</formula>
      <formula>8000</formula>
    </cfRule>
  </conditionalFormatting>
  <conditionalFormatting sqref="I24:I33">
    <cfRule type="expression" dxfId="113" priority="6">
      <formula>AND(OR(D24&gt;0,E24&gt;0),I24=0)</formula>
    </cfRule>
    <cfRule type="expression" dxfId="112" priority="14">
      <formula>OR(AND(L24="Power T",OR(I24=220)))</formula>
    </cfRule>
    <cfRule type="expression" dxfId="111" priority="15">
      <formula>OR(AND(L24="Power T",OR(I24=50)),AND(L24="Power S",OR(I24=220,I24=250)),AND(L24="Perform R",OR(I24=50,I24=220,I24=250)),AND(L24="Perform C",OR(I24=220,I24=250)))</formula>
    </cfRule>
    <cfRule type="expression" dxfId="110" priority="16">
      <formula>NOT(OR(I24=50,I24=60,I24=80,I24=100,I24=120,I24=133,I24=150,I24=172,I24=200,I24=220,I24=240,I24=250))</formula>
    </cfRule>
  </conditionalFormatting>
  <conditionalFormatting sqref="J24:J33">
    <cfRule type="expression" dxfId="109" priority="7">
      <formula>AND(OR(D24&gt;0,E24&gt;0),J24=0)</formula>
    </cfRule>
    <cfRule type="cellIs" dxfId="108" priority="36" operator="notBetween">
      <formula>600</formula>
      <formula>1200</formula>
    </cfRule>
  </conditionalFormatting>
  <conditionalFormatting sqref="K24:K33">
    <cfRule type="expression" dxfId="107" priority="12">
      <formula>NOT(OR(K24="FTV",K24=""))</formula>
    </cfRule>
  </conditionalFormatting>
  <conditionalFormatting sqref="L24:L33">
    <cfRule type="expression" dxfId="106" priority="9">
      <formula>OR(AND(L24="Power T",OR(I24=220)))</formula>
    </cfRule>
    <cfRule type="expression" dxfId="105" priority="10">
      <formula>OR(AND(L24="Power T",OR(I24=50)),AND(L24="Power S",OR(I24=220,I24=250)),AND(L24="Perform R",OR(I24=50,I24=220,I24=250)),AND(L24="Perform C",OR(I24=220,I24=250)))</formula>
    </cfRule>
    <cfRule type="expression" dxfId="104" priority="11">
      <formula>NOT(OR(L24="Power T",L24="Power S",L24="Perform R",L24="Perform C"))</formula>
    </cfRule>
  </conditionalFormatting>
  <conditionalFormatting sqref="M24:M33">
    <cfRule type="expression" dxfId="103" priority="8">
      <formula>AND(P24="G",NOT(OR(M24=0.7,M24=0.75,M24=0.8)))</formula>
    </cfRule>
  </conditionalFormatting>
  <conditionalFormatting sqref="N24:N33">
    <cfRule type="expression" dxfId="101" priority="20">
      <formula>NOT(OR(N24="SP 25",N24="SP 25",N24="PVDF 25",N24="PVDF 35",N24="PUR 50",N24="PVCF 150",N24="HPS 200",N24="PRISMA",N24="PRISMA ELEMENTS",N24="Inox 304",N24="Inox 316L",N24="Inox 316"))</formula>
    </cfRule>
  </conditionalFormatting>
  <conditionalFormatting sqref="P24:P33">
    <cfRule type="expression" dxfId="100" priority="4">
      <formula>AND(P24="G",NOT(OR(M24=0.7,M24=0.75,M24=0.8)))</formula>
    </cfRule>
    <cfRule type="expression" dxfId="99" priority="34">
      <formula>NOT(OR(P24="S",P24="V",P24="V2",P24="G",P24="M",P24="M3",P24="M8"))</formula>
    </cfRule>
  </conditionalFormatting>
  <conditionalFormatting sqref="R24:R33">
    <cfRule type="expression" dxfId="97" priority="18">
      <formula>NOT(OR(R24="SP 25",R24="SP 25",R24="PVDF 25",R24="PVDF 35",R24="PUR 50",R24="PVCF 150",R24="HPS 200",R24="PRISMA",R24="PRISMA ELEMENTS",R24="Inox 304",R24="Inox 316L",R24="Inox 316"))</formula>
    </cfRule>
  </conditionalFormatting>
  <conditionalFormatting sqref="T24:T33">
    <cfRule type="expression" dxfId="96" priority="33">
      <formula>NOT(OR(T24="S",T24="V",T24="V2",T24="G",T24="M2"))</formula>
    </cfRule>
  </conditionalFormatting>
  <conditionalFormatting sqref="W33">
    <cfRule type="expression" dxfId="95" priority="1">
      <formula>OR(W33="")</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 type="list" allowBlank="1" showInputMessage="1" showErrorMessage="1" sqref="W24:W33" xr:uid="{3DAF3177-C1B1-4EF4-81BC-46E0A739ACBB}">
      <formula1>"Priority A, Priority B, Priority C"</formula1>
    </dataValidation>
  </dataValidations>
  <hyperlinks>
    <hyperlink ref="B55" r:id="rId1" tooltip="Download" display="https://www.trimo-group.com/files/downloads/Trimoterm Fireproof Panels Brochure.pdf" xr:uid="{45C66DDF-AB12-4EC6-98B4-15DC6EB8529E}"/>
    <hyperlink ref="B57" r:id="rId2" display="pack" xr:uid="{2D0760BD-8B10-4DF8-B7EF-0F8402705C0E}"/>
    <hyperlink ref="B53" r:id="rId3" tooltip="Download" display="https://www.trimo-group.com/files/downloads/Trimoterm Technical Specification.pdf" xr:uid="{57C9F123-EA0A-4E38-B682-1049EFFEAAF3}"/>
    <hyperlink ref="B54" r:id="rId4" xr:uid="{61052313-2613-4A20-8A96-2EB02E5D8E1E}"/>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XFD4 A3:B3 D3 F3:XFD3 A56 A53 C53:XFD53 A54 C54:XFD54 A55 C55:XFD55 A58:XFD59 A57 C57:XFD57 A39:XFD39 B38:XFD38 A50:XFD50 A45 D45:XFD45 A46 D46:XFD46 A47 D47:XFD47 A48 D48:XFD48 A49 D49:XFD49 A44:XFD44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 B51:XFD51 E21:G21 A65:XFD65 A64 G64:XFD64 A68:XFD1048576 A66 C66:XFD66 A67 C67:XFD67 D2:XFD2 A61:XFD61 B60:XFD60 A63:XFD63 B62:XFD62 A15:N15 P15:XFD15 C56:XFD56 C52:XFD5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sheetPr codeName="Sheet8"/>
  <dimension ref="A1:W72"/>
  <sheetViews>
    <sheetView showGridLines="0" zoomScaleNormal="100" zoomScaleSheetLayoutView="70" workbookViewId="0">
      <selection activeCell="H56" sqref="H56"/>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89</v>
      </c>
    </row>
    <row r="2" spans="1:17" s="72" customFormat="1" ht="26.25" x14ac:dyDescent="0.4">
      <c r="C2" s="76" t="s">
        <v>194</v>
      </c>
    </row>
    <row r="3" spans="1:17" s="72" customFormat="1" ht="15.75" x14ac:dyDescent="0.25">
      <c r="C3" s="77" t="s">
        <v>22</v>
      </c>
      <c r="D3" s="78" t="str" cm="1">
        <f t="array" ref="D3">LOOKUP(2,1/(Updates!A:A&lt;&gt;""),Updates!A:A)</f>
        <v>1.4.1</v>
      </c>
      <c r="E3" s="89" t="s">
        <v>72</v>
      </c>
      <c r="G3" s="75"/>
    </row>
    <row r="4" spans="1:17" s="72" customFormat="1" x14ac:dyDescent="0.2"/>
    <row r="5" spans="1:17" ht="15" x14ac:dyDescent="0.25">
      <c r="A5" s="79" t="s">
        <v>91</v>
      </c>
      <c r="B5" s="80" t="str">
        <f>IF('Panneau FTV'!B5=0,"",'Panneau FTV'!B5)</f>
        <v/>
      </c>
      <c r="C5" s="81"/>
    </row>
    <row r="6" spans="1:17" ht="15" x14ac:dyDescent="0.25">
      <c r="A6" s="79" t="s">
        <v>92</v>
      </c>
      <c r="B6" s="80" t="str">
        <f>IF('Panneau FTV'!B6=0,"",'Panneau FTV'!B6)</f>
        <v/>
      </c>
      <c r="C6" s="81"/>
    </row>
    <row r="7" spans="1:17" ht="15" x14ac:dyDescent="0.25">
      <c r="A7" s="79" t="s">
        <v>93</v>
      </c>
      <c r="B7" s="80" t="str">
        <f>IF('Panneau FTV'!B7=0,"",'Panneau FTV'!B7)</f>
        <v/>
      </c>
      <c r="C7" s="81"/>
    </row>
    <row r="8" spans="1:17" ht="15" x14ac:dyDescent="0.25">
      <c r="A8" s="79" t="s">
        <v>94</v>
      </c>
      <c r="B8" s="80" t="str">
        <f>IF('Panneau FTV'!B8=0,"",'Panneau FTV'!B8)</f>
        <v/>
      </c>
      <c r="C8" s="81"/>
    </row>
    <row r="9" spans="1:17" ht="15" x14ac:dyDescent="0.25">
      <c r="A9" s="79" t="s">
        <v>95</v>
      </c>
      <c r="B9" s="80" t="str">
        <f>IF('Panneau FTV'!B9=0,"",'Panneau FTV'!B9)</f>
        <v/>
      </c>
      <c r="C9" s="81"/>
    </row>
    <row r="12" spans="1:17" ht="15" x14ac:dyDescent="0.25">
      <c r="A12" s="79" t="s">
        <v>96</v>
      </c>
      <c r="B12" s="80" t="str">
        <f>IF('Panneau FTV'!B12=0,"",'Panneau FTV'!B12)</f>
        <v/>
      </c>
      <c r="C12" s="81"/>
    </row>
    <row r="13" spans="1:17" ht="15" x14ac:dyDescent="0.25">
      <c r="A13" s="79" t="s">
        <v>97</v>
      </c>
      <c r="B13" s="80" t="str">
        <f>IF('Panneau FTV'!B13=0,"",'Panneau FTV'!B13)</f>
        <v/>
      </c>
      <c r="C13" s="81"/>
      <c r="M13" s="49"/>
      <c r="Q13" s="49"/>
    </row>
    <row r="14" spans="1:17" ht="15" x14ac:dyDescent="0.25">
      <c r="A14" s="79" t="s">
        <v>98</v>
      </c>
      <c r="B14" s="80" t="str">
        <f>IF('Panneau FTV'!B14=0,"",'Panneau FTV'!B14)</f>
        <v/>
      </c>
      <c r="C14" s="81"/>
    </row>
    <row r="15" spans="1:17" x14ac:dyDescent="0.2">
      <c r="O15" s="134" t="s">
        <v>177</v>
      </c>
      <c r="P15" s="134"/>
      <c r="Q15" s="134"/>
    </row>
    <row r="16" spans="1:17" x14ac:dyDescent="0.2">
      <c r="O16" s="134"/>
      <c r="P16" s="134"/>
      <c r="Q16" s="134"/>
    </row>
    <row r="17" spans="1:23" ht="15" x14ac:dyDescent="0.25">
      <c r="A17" s="79" t="s">
        <v>99</v>
      </c>
      <c r="B17" s="80" t="str">
        <f>IF('Panneau FTV'!B17=0,"",'Panneau FTV'!B17)</f>
        <v/>
      </c>
      <c r="C17" s="81"/>
      <c r="O17" s="134"/>
      <c r="P17" s="134"/>
      <c r="Q17" s="134"/>
    </row>
    <row r="18" spans="1:23" x14ac:dyDescent="0.2">
      <c r="O18" s="134"/>
      <c r="P18" s="134"/>
      <c r="Q18" s="134"/>
    </row>
    <row r="21" spans="1:23" s="88" customFormat="1" ht="15.75" customHeight="1" x14ac:dyDescent="0.2">
      <c r="A21" s="139" t="s">
        <v>100</v>
      </c>
      <c r="B21" s="139"/>
      <c r="C21" s="139"/>
      <c r="D21" s="139" t="s">
        <v>127</v>
      </c>
      <c r="E21" s="139"/>
      <c r="F21" s="139"/>
      <c r="G21" s="139"/>
      <c r="H21" s="139" t="s">
        <v>101</v>
      </c>
      <c r="I21" s="139"/>
      <c r="J21" s="139"/>
      <c r="K21" s="139" t="s">
        <v>102</v>
      </c>
      <c r="L21" s="139"/>
      <c r="M21" s="136" t="s">
        <v>103</v>
      </c>
      <c r="N21" s="137"/>
      <c r="O21" s="137"/>
      <c r="P21" s="138"/>
      <c r="Q21" s="136" t="s">
        <v>104</v>
      </c>
      <c r="R21" s="137"/>
      <c r="S21" s="137"/>
      <c r="T21" s="138"/>
      <c r="U21" s="83" t="s">
        <v>2</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5</v>
      </c>
      <c r="C23" s="85" t="s">
        <v>108</v>
      </c>
      <c r="D23" s="85" t="s">
        <v>8</v>
      </c>
      <c r="E23" s="85" t="s">
        <v>9</v>
      </c>
      <c r="F23" s="85" t="s">
        <v>25</v>
      </c>
      <c r="G23" s="85" t="s">
        <v>13</v>
      </c>
      <c r="H23" s="85" t="s">
        <v>109</v>
      </c>
      <c r="I23" s="85" t="s">
        <v>110</v>
      </c>
      <c r="J23" s="85" t="s">
        <v>3</v>
      </c>
      <c r="K23" s="85" t="s">
        <v>102</v>
      </c>
      <c r="L23" s="85" t="s">
        <v>187</v>
      </c>
      <c r="M23" s="85" t="s">
        <v>111</v>
      </c>
      <c r="N23" s="85" t="s">
        <v>112</v>
      </c>
      <c r="O23" s="85" t="s">
        <v>113</v>
      </c>
      <c r="P23" s="85" t="s">
        <v>114</v>
      </c>
      <c r="Q23" s="85" t="s">
        <v>115</v>
      </c>
      <c r="R23" s="85" t="s">
        <v>116</v>
      </c>
      <c r="S23" s="85" t="s">
        <v>117</v>
      </c>
      <c r="T23" s="85" t="s">
        <v>118</v>
      </c>
      <c r="U23" s="85" t="s">
        <v>2</v>
      </c>
      <c r="V23" s="86" t="s">
        <v>119</v>
      </c>
      <c r="W23" s="104" t="s">
        <v>106</v>
      </c>
    </row>
    <row r="24" spans="1:23"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c r="W24" s="102"/>
    </row>
    <row r="25" spans="1:23"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c r="W25" s="102"/>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c r="W26" s="102"/>
    </row>
    <row r="27" spans="1:23"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c r="W27" s="102"/>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c r="W28" s="102"/>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2"/>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2"/>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2"/>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2"/>
    </row>
    <row r="33" spans="1:23" x14ac:dyDescent="0.2">
      <c r="A33" s="20" t="s">
        <v>120</v>
      </c>
      <c r="B33" s="21" t="s">
        <v>1</v>
      </c>
      <c r="C33" s="21">
        <v>0</v>
      </c>
      <c r="D33" s="22">
        <v>400</v>
      </c>
      <c r="E33" s="22">
        <v>400</v>
      </c>
      <c r="F33" s="35">
        <f>D33+E33</f>
        <v>800</v>
      </c>
      <c r="G33" s="22">
        <v>90</v>
      </c>
      <c r="H33" s="22">
        <v>5000</v>
      </c>
      <c r="I33" s="21">
        <v>150</v>
      </c>
      <c r="J33" s="23">
        <v>800</v>
      </c>
      <c r="K33" s="21" t="s">
        <v>0</v>
      </c>
      <c r="L33" s="21" t="s">
        <v>4</v>
      </c>
      <c r="M33" s="36">
        <v>0.55000000000000004</v>
      </c>
      <c r="N33" s="21" t="s">
        <v>21</v>
      </c>
      <c r="O33" s="21" t="s">
        <v>20</v>
      </c>
      <c r="P33" s="21" t="s">
        <v>6</v>
      </c>
      <c r="Q33" s="36">
        <v>0.5</v>
      </c>
      <c r="R33" s="21" t="s">
        <v>21</v>
      </c>
      <c r="S33" s="21" t="s">
        <v>20</v>
      </c>
      <c r="T33" s="21" t="s">
        <v>19</v>
      </c>
      <c r="U33" s="25" t="s">
        <v>121</v>
      </c>
      <c r="V33" s="26">
        <f t="shared" si="1"/>
        <v>0</v>
      </c>
      <c r="W33" s="25" t="s">
        <v>122</v>
      </c>
    </row>
    <row r="34" spans="1:23" x14ac:dyDescent="0.2">
      <c r="A34" s="27"/>
      <c r="B34" s="28"/>
      <c r="C34" s="28"/>
      <c r="D34" s="29"/>
      <c r="E34" s="29"/>
      <c r="F34" s="37"/>
      <c r="G34" s="29"/>
      <c r="H34" s="29"/>
      <c r="I34" s="28"/>
      <c r="J34" s="28"/>
      <c r="K34" s="28"/>
      <c r="L34" s="28"/>
      <c r="M34" s="28"/>
      <c r="N34" s="28"/>
      <c r="O34" s="28"/>
      <c r="P34" s="28"/>
      <c r="Q34" s="28"/>
      <c r="R34" s="28"/>
      <c r="S34" s="28"/>
      <c r="T34" s="28"/>
      <c r="U34" s="38" t="s">
        <v>123</v>
      </c>
      <c r="V34" s="30">
        <f>SUBTOTAL(109,Table48[Total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74</v>
      </c>
      <c r="V38" s="54"/>
    </row>
    <row r="39" spans="1:23" ht="14.25" customHeight="1" x14ac:dyDescent="0.2"/>
    <row r="40" spans="1:23" ht="14.25" customHeight="1" x14ac:dyDescent="0.25">
      <c r="A40" s="45" t="s">
        <v>124</v>
      </c>
      <c r="V40" s="54"/>
    </row>
    <row r="41" spans="1:23" ht="14.25" customHeight="1" x14ac:dyDescent="0.25">
      <c r="V41" s="54"/>
    </row>
    <row r="42" spans="1:23" ht="14.25" customHeight="1" x14ac:dyDescent="0.25">
      <c r="A42" s="45" t="s">
        <v>86</v>
      </c>
      <c r="V42" s="54"/>
    </row>
    <row r="43" spans="1:23" ht="14.25" customHeight="1" x14ac:dyDescent="0.25">
      <c r="A43" s="45" t="s">
        <v>125</v>
      </c>
      <c r="V43" s="54"/>
    </row>
    <row r="44" spans="1:23" ht="14.25" customHeight="1" x14ac:dyDescent="0.25">
      <c r="V44" s="54"/>
    </row>
    <row r="45" spans="1:23" ht="14.25" customHeight="1" x14ac:dyDescent="0.25">
      <c r="B45" s="47" t="s">
        <v>77</v>
      </c>
      <c r="C45" s="45" t="s">
        <v>78</v>
      </c>
      <c r="V45" s="54"/>
    </row>
    <row r="46" spans="1:23" ht="14.25" customHeight="1" x14ac:dyDescent="0.25">
      <c r="B46" s="7" t="s">
        <v>79</v>
      </c>
      <c r="C46" s="55" t="s">
        <v>80</v>
      </c>
      <c r="D46" s="55"/>
      <c r="E46" s="55"/>
      <c r="V46" s="54"/>
    </row>
    <row r="47" spans="1:23" ht="14.25" customHeight="1" x14ac:dyDescent="0.25">
      <c r="B47" s="56" t="s">
        <v>79</v>
      </c>
      <c r="C47" s="57" t="s">
        <v>81</v>
      </c>
      <c r="D47" s="57"/>
      <c r="E47" s="57"/>
      <c r="V47" s="54"/>
    </row>
    <row r="48" spans="1:23" ht="14.25" customHeight="1" x14ac:dyDescent="0.25">
      <c r="B48" s="58" t="s">
        <v>79</v>
      </c>
      <c r="C48" s="59" t="s">
        <v>82</v>
      </c>
      <c r="D48" s="59"/>
      <c r="E48" s="59"/>
      <c r="V48" s="54"/>
    </row>
    <row r="49" spans="1:22" ht="14.25" customHeight="1" x14ac:dyDescent="0.25">
      <c r="B49" s="60" t="s">
        <v>83</v>
      </c>
      <c r="C49" s="61" t="s">
        <v>84</v>
      </c>
      <c r="D49" s="61"/>
      <c r="E49" s="61"/>
      <c r="V49" s="54"/>
    </row>
    <row r="50" spans="1:22" ht="15" x14ac:dyDescent="0.25">
      <c r="V50" s="54"/>
    </row>
    <row r="51" spans="1:22" ht="15" x14ac:dyDescent="0.25">
      <c r="A51" s="46" t="s">
        <v>126</v>
      </c>
      <c r="V51" s="54"/>
    </row>
    <row r="52" spans="1:22" x14ac:dyDescent="0.2">
      <c r="B52"/>
    </row>
    <row r="53" spans="1:22" ht="15" x14ac:dyDescent="0.25">
      <c r="B53" s="62" t="s">
        <v>214</v>
      </c>
      <c r="V53" s="54"/>
    </row>
    <row r="54" spans="1:22" x14ac:dyDescent="0.2">
      <c r="B54" s="62" t="s">
        <v>215</v>
      </c>
    </row>
    <row r="55" spans="1:22" x14ac:dyDescent="0.2">
      <c r="B55" s="62" t="s">
        <v>216</v>
      </c>
    </row>
    <row r="57" spans="1:22" x14ac:dyDescent="0.2">
      <c r="B57" s="62" t="s">
        <v>217</v>
      </c>
    </row>
    <row r="58" spans="1:22" x14ac:dyDescent="0.2">
      <c r="B58" s="62"/>
    </row>
    <row r="59" spans="1:22" x14ac:dyDescent="0.2">
      <c r="B59" s="62"/>
    </row>
    <row r="60" spans="1:22" ht="15" x14ac:dyDescent="0.25">
      <c r="A60" s="63" t="s">
        <v>195</v>
      </c>
      <c r="B60" s="64"/>
      <c r="C60" s="64"/>
      <c r="D60" s="64"/>
      <c r="E60" s="64"/>
    </row>
    <row r="61" spans="1:22" x14ac:dyDescent="0.2">
      <c r="A61" s="64"/>
      <c r="B61" s="64"/>
      <c r="C61" s="64"/>
      <c r="D61" s="64"/>
      <c r="E61" s="64"/>
    </row>
    <row r="62" spans="1:22" x14ac:dyDescent="0.2">
      <c r="A62" s="64" t="s">
        <v>132</v>
      </c>
      <c r="C62" s="64"/>
      <c r="D62" s="64"/>
      <c r="E62" s="64"/>
      <c r="F62" s="64"/>
    </row>
    <row r="64" spans="1:22" x14ac:dyDescent="0.2">
      <c r="B64" s="65" t="s">
        <v>7</v>
      </c>
      <c r="C64" s="65" t="s">
        <v>8</v>
      </c>
      <c r="D64" s="65" t="s">
        <v>9</v>
      </c>
      <c r="E64" s="65" t="s">
        <v>14</v>
      </c>
      <c r="F64" s="65" t="s">
        <v>15</v>
      </c>
    </row>
    <row r="65" spans="2:6" x14ac:dyDescent="0.2">
      <c r="B65" s="66">
        <v>150</v>
      </c>
      <c r="C65" s="66">
        <v>400</v>
      </c>
      <c r="D65" s="66">
        <v>600</v>
      </c>
      <c r="E65" s="8">
        <f>C65+D65</f>
        <v>1000</v>
      </c>
      <c r="F65" s="66">
        <v>1000</v>
      </c>
    </row>
    <row r="66" spans="2:6" x14ac:dyDescent="0.2">
      <c r="B66" s="67" t="s">
        <v>10</v>
      </c>
      <c r="C66" s="67">
        <f>$B$65+150</f>
        <v>300</v>
      </c>
      <c r="D66" s="67">
        <f>$B$65+150</f>
        <v>300</v>
      </c>
      <c r="E66" s="67">
        <f>C66+D66</f>
        <v>600</v>
      </c>
    </row>
    <row r="67" spans="2:6" x14ac:dyDescent="0.2">
      <c r="B67" s="67" t="s">
        <v>11</v>
      </c>
      <c r="C67" s="67">
        <f>E67-C66</f>
        <v>700</v>
      </c>
      <c r="D67" s="67">
        <f>E67-D66</f>
        <v>700</v>
      </c>
      <c r="E67" s="67">
        <f>$F$65-F67</f>
        <v>1000</v>
      </c>
      <c r="F67" s="51">
        <v>0</v>
      </c>
    </row>
    <row r="68" spans="2:6" x14ac:dyDescent="0.2">
      <c r="B68" s="67"/>
      <c r="C68" s="67"/>
      <c r="D68" s="67"/>
      <c r="E68" s="67"/>
    </row>
    <row r="69" spans="2:6" x14ac:dyDescent="0.2">
      <c r="C69" s="70"/>
      <c r="D69" s="70"/>
      <c r="E69" s="70"/>
    </row>
    <row r="70" spans="2:6" x14ac:dyDescent="0.2">
      <c r="C70" s="70">
        <f>C66</f>
        <v>300</v>
      </c>
      <c r="D70" s="70">
        <f>D67</f>
        <v>700</v>
      </c>
      <c r="E70" s="70">
        <f>C70+D70</f>
        <v>1000</v>
      </c>
    </row>
    <row r="71" spans="2:6" x14ac:dyDescent="0.2">
      <c r="C71" s="70">
        <f>C67</f>
        <v>700</v>
      </c>
      <c r="D71" s="70">
        <f>D66</f>
        <v>300</v>
      </c>
      <c r="E71" s="70">
        <f>C71+D71</f>
        <v>1000</v>
      </c>
    </row>
    <row r="72" spans="2:6" x14ac:dyDescent="0.2">
      <c r="C72" s="70"/>
      <c r="D72" s="70"/>
      <c r="E72" s="70"/>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94" priority="5">
      <formula>OR(A24="")</formula>
    </cfRule>
  </conditionalFormatting>
  <conditionalFormatting sqref="B65">
    <cfRule type="expression" dxfId="93" priority="30">
      <formula>NOT(OR(B65=50,B65=60,B65=80,B65=100,B65=120,B65=133,B65=150))</formula>
    </cfRule>
  </conditionalFormatting>
  <conditionalFormatting sqref="C24:C33">
    <cfRule type="cellIs" dxfId="92" priority="24" operator="lessThan">
      <formula>0</formula>
    </cfRule>
  </conditionalFormatting>
  <conditionalFormatting sqref="C65">
    <cfRule type="expression" dxfId="91" priority="29">
      <formula>NOT(AND(C65&gt;=B65+150,C65&lt;=F65-B65-150,E65=F65))</formula>
    </cfRule>
  </conditionalFormatting>
  <conditionalFormatting sqref="D24:D33">
    <cfRule type="expression" dxfId="90" priority="32">
      <formula>NOT(AND(D24&gt;=I24+150,D24&lt;=J24-I24-150,I24&gt;0,J24&gt;0))</formula>
    </cfRule>
  </conditionalFormatting>
  <conditionalFormatting sqref="D65">
    <cfRule type="expression" dxfId="89" priority="28">
      <formula>NOT(AND(D65&gt;=B65+150,D65&lt;=F65-B65-150,E65=F65))</formula>
    </cfRule>
  </conditionalFormatting>
  <conditionalFormatting sqref="E24:E33">
    <cfRule type="expression" dxfId="88" priority="31">
      <formula>NOT(AND(E24&gt;=I24+150,E24&lt;=J24-I24-150,I24&gt;0,J24&gt;0))</formula>
    </cfRule>
  </conditionalFormatting>
  <conditionalFormatting sqref="E65">
    <cfRule type="expression" dxfId="87" priority="27">
      <formula>NOT(AND(E65&gt;=2*(B65+150),E65=F65))</formula>
    </cfRule>
  </conditionalFormatting>
  <conditionalFormatting sqref="F24:F33">
    <cfRule type="expression" dxfId="86" priority="25">
      <formula>NOT(F24=J24)</formula>
    </cfRule>
  </conditionalFormatting>
  <conditionalFormatting sqref="F65">
    <cfRule type="cellIs" dxfId="85" priority="26" operator="notBetween">
      <formula>600</formula>
      <formula>1200</formula>
    </cfRule>
  </conditionalFormatting>
  <conditionalFormatting sqref="G24:G33">
    <cfRule type="cellIs" dxfId="84" priority="23" operator="notBetween">
      <formula>80</formula>
      <formula>175</formula>
    </cfRule>
  </conditionalFormatting>
  <conditionalFormatting sqref="H24:H33">
    <cfRule type="cellIs" dxfId="83" priority="21" operator="lessThan">
      <formula>2000</formula>
    </cfRule>
    <cfRule type="cellIs" dxfId="82" priority="22" operator="notBetween">
      <formula>2000</formula>
      <formula>8000</formula>
    </cfRule>
  </conditionalFormatting>
  <conditionalFormatting sqref="I24:I32">
    <cfRule type="expression" dxfId="81" priority="4">
      <formula>AND(OR(D24&gt;0,E24&gt;0),I24=0)</formula>
    </cfRule>
  </conditionalFormatting>
  <conditionalFormatting sqref="I24:I33">
    <cfRule type="expression" dxfId="80" priority="7">
      <formula>AND(OR(D24&gt;0,E24&gt;0),I24=0)</formula>
    </cfRule>
    <cfRule type="expression" dxfId="79" priority="14">
      <formula>OR(AND(L24="Power T",OR(I24=220)))</formula>
    </cfRule>
    <cfRule type="expression" dxfId="78" priority="15">
      <formula>OR(AND(L24="Power T",OR(I24=50)),AND(L24="Power S",OR(I24=220,I24=250)),AND(L24="Perform R",OR(I24=50,I24=220,I24=250)),AND(L24="Perform C",OR(I24=220,I24=250)))</formula>
    </cfRule>
    <cfRule type="expression" dxfId="77" priority="16">
      <formula>NOT(OR(I24=50,I24=60,I24=80,I24=100,I24=120,I24=133,I24=150,I24=172,I24=200,I24=220,I24=240,I24=250))</formula>
    </cfRule>
  </conditionalFormatting>
  <conditionalFormatting sqref="J24:J32">
    <cfRule type="expression" dxfId="76" priority="2">
      <formula>AND(OR(D24&gt;0,E24&gt;0),ISBLANK(J24))</formula>
    </cfRule>
  </conditionalFormatting>
  <conditionalFormatting sqref="J24:J33">
    <cfRule type="cellIs" dxfId="75" priority="35" operator="notBetween">
      <formula>600</formula>
      <formula>1200</formula>
    </cfRule>
    <cfRule type="cellIs" dxfId="74" priority="3" operator="notEqual">
      <formula>F24</formula>
    </cfRule>
    <cfRule type="expression" dxfId="73" priority="8">
      <formula>AND(OR(D24&gt;0,E24&gt;0),J24=0)</formula>
    </cfRule>
  </conditionalFormatting>
  <conditionalFormatting sqref="K24:K33">
    <cfRule type="expression" dxfId="72" priority="13">
      <formula>NOT(OR(K24="FTV",K24=""))</formula>
    </cfRule>
  </conditionalFormatting>
  <conditionalFormatting sqref="L24:L33">
    <cfRule type="expression" dxfId="71" priority="10">
      <formula>OR(AND(L24="Power T",OR(I24=220)))</formula>
    </cfRule>
    <cfRule type="expression" dxfId="70" priority="11">
      <formula>OR(AND(L24="Power T",OR(I24=50)),AND(L24="Power S",OR(I24=220,I24=250)),AND(L24="Perform R",OR(I24=50,I24=220,I24=250)),AND(L24="Perform C",OR(I24=220,I24=250)))</formula>
    </cfRule>
    <cfRule type="expression" dxfId="69" priority="12">
      <formula>NOT(OR(L24="Power T",L24="Power S",L24="Perform R",L24="Perform C"))</formula>
    </cfRule>
  </conditionalFormatting>
  <conditionalFormatting sqref="M24:M33">
    <cfRule type="expression" dxfId="68" priority="9">
      <formula>AND(P24="G",NOT(OR(M24=0.7,M24=0.75,M24=0.8)))</formula>
    </cfRule>
  </conditionalFormatting>
  <conditionalFormatting sqref="N24:N33">
    <cfRule type="expression" dxfId="66" priority="20">
      <formula>NOT(OR(N24="SP 25",N24="SP 25",N24="PVDF 25",N24="PVDF 35",N24="PUR 50",N24="PVCF 150",N24="HPS 200",N24="PRISMA",N24="PRISMA ELEMENTS",N24="Inox 304",N24="Inox 316L",N24="Inox 316"))</formula>
    </cfRule>
  </conditionalFormatting>
  <conditionalFormatting sqref="P24:P33">
    <cfRule type="expression" dxfId="65" priority="6">
      <formula>AND(P24="G",NOT(OR(M24=0.7,M24=0.75,M24=0.8)))</formula>
    </cfRule>
    <cfRule type="expression" dxfId="64" priority="34">
      <formula>NOT(OR(P24="S",P24="V",P24="V2",P24="G",P24="M",P24="M3",P24="M8"))</formula>
    </cfRule>
  </conditionalFormatting>
  <conditionalFormatting sqref="R24:R33">
    <cfRule type="expression" dxfId="62" priority="18">
      <formula>NOT(OR(R24="SP 25",R24="SP 25",R24="PVDF 25",R24="PVDF 35",R24="PUR 50",R24="PVCF 150",R24="HPS 200",R24="PRISMA",R24="PRISMA ELEMENTS",R24="Inox 304",R24="Inox 316L",R24="Inox 316"))</formula>
    </cfRule>
  </conditionalFormatting>
  <conditionalFormatting sqref="T24:T33">
    <cfRule type="expression" dxfId="61" priority="33">
      <formula>NOT(OR(T24="S",T24="V",T24="V2",T24="G",T24="M2"))</formula>
    </cfRule>
  </conditionalFormatting>
  <conditionalFormatting sqref="W33">
    <cfRule type="expression" dxfId="60" priority="1">
      <formula>OR(W33="")</formula>
    </cfRule>
  </conditionalFormatting>
  <dataValidations count="16">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 type="list" allowBlank="1" showInputMessage="1" showErrorMessage="1" sqref="W24:W33" xr:uid="{18CAC9D2-4865-48B6-90B7-EC11D8EF8585}">
      <formula1>"Priority A, Priority B, Priority C"</formula1>
    </dataValidation>
  </dataValidations>
  <hyperlinks>
    <hyperlink ref="B55" r:id="rId1" tooltip="Download" display="https://www.trimo-group.com/files/downloads/Trimoterm Fireproof Panels Brochure.pdf" xr:uid="{5553B18F-223A-4571-A6EC-CEA82C3A34AB}"/>
    <hyperlink ref="B57" r:id="rId2" display="pack" xr:uid="{211CB220-A1F3-4831-9F38-2406F71A9E7B}"/>
    <hyperlink ref="B53" r:id="rId3" tooltip="Download" display="https://www.trimo-group.com/files/downloads/Trimoterm Technical Specification.pdf" xr:uid="{98196A2A-BE5D-4421-B06A-4C423D25393A}"/>
    <hyperlink ref="B54" r:id="rId4" xr:uid="{8BC8574D-9830-4682-AA91-6FB259CA3C3D}"/>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19:XFD20 A15:N15 R15:XFD15 A16:N16 R16:XFD18 A4:XFD4 A3:B3 D3 F3:XFD3 A56 A53 C53:XFD53 A54 C54:XFD54 A55 C55:XFD55 A58:XFD59 A57 C57:XFD57 A39:XFD39 B38:XFD38 A50:XFD50 A45 D45:XFD45 A46 D46:XFD46 A47 D47:XFD47 A48 D48:XFD48 A49 D49:XFD49 A44:XFD44 B42:XFD42 A1:B1 D1:XFD1 A10:XFD11 B5:XFD5 B6:XFD6 B7:XFD7 B8:XFD8 B9:XFD9 B14:XFD14 B12:XFD12 B13:XFD13 A18:N18 B17:N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 B51:XFD51 E21:G21 A65:XFD65 A64 G64:XFD64 A68:XFD1048576 A66 C66:XFD66 A67 C67:XFD67 A63:XFD63 B62:XFD62 D2:XFD2 A61:XFD61 B60:XFD60 C56:XFD56 C52:XFD5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F56" sqref="F56"/>
    </sheetView>
  </sheetViews>
  <sheetFormatPr defaultColWidth="9" defaultRowHeight="14.25" x14ac:dyDescent="0.2"/>
  <cols>
    <col min="1" max="1" width="17.625" style="45" customWidth="1"/>
    <col min="2" max="2" width="14.625" style="45" customWidth="1"/>
    <col min="3" max="10" width="10.625" style="45" customWidth="1"/>
    <col min="11" max="11" width="12" style="45" customWidth="1"/>
    <col min="12" max="12" width="11.3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22" s="72" customFormat="1" ht="15.75" x14ac:dyDescent="0.25">
      <c r="B1" s="73"/>
      <c r="C1" s="74" t="s">
        <v>89</v>
      </c>
    </row>
    <row r="2" spans="1:22" s="72" customFormat="1" ht="26.25" x14ac:dyDescent="0.4">
      <c r="C2" s="76" t="s">
        <v>196</v>
      </c>
    </row>
    <row r="3" spans="1:22" s="72" customFormat="1" ht="15.75" x14ac:dyDescent="0.25">
      <c r="C3" s="77" t="s">
        <v>22</v>
      </c>
      <c r="D3" s="78" t="str" cm="1">
        <f t="array" ref="D3">LOOKUP(2,1/(Updates!A:A&lt;&gt;""),Updates!A:A)</f>
        <v>1.4.1</v>
      </c>
      <c r="E3" s="89" t="s">
        <v>72</v>
      </c>
      <c r="H3" s="75"/>
    </row>
    <row r="4" spans="1:22" s="72" customFormat="1" x14ac:dyDescent="0.2"/>
    <row r="5" spans="1:22" ht="15" x14ac:dyDescent="0.25">
      <c r="A5" s="79" t="s">
        <v>91</v>
      </c>
      <c r="B5" s="80" t="str">
        <f>IF('Panneau FTV'!B5=0,"",'Panneau FTV'!B5)</f>
        <v/>
      </c>
      <c r="C5" s="81"/>
    </row>
    <row r="6" spans="1:22" ht="15" x14ac:dyDescent="0.25">
      <c r="A6" s="79" t="s">
        <v>92</v>
      </c>
      <c r="B6" s="80" t="str">
        <f>IF('Panneau FTV'!B6=0,"",'Panneau FTV'!B6)</f>
        <v/>
      </c>
      <c r="C6" s="81"/>
    </row>
    <row r="7" spans="1:22" ht="15" x14ac:dyDescent="0.25">
      <c r="A7" s="79" t="s">
        <v>93</v>
      </c>
      <c r="B7" s="80" t="str">
        <f>IF('Panneau FTV'!B7=0,"",'Panneau FTV'!B7)</f>
        <v/>
      </c>
      <c r="C7" s="81"/>
    </row>
    <row r="8" spans="1:22" ht="15" x14ac:dyDescent="0.25">
      <c r="A8" s="79" t="s">
        <v>94</v>
      </c>
      <c r="B8" s="80" t="str">
        <f>IF('Panneau FTV'!B8=0,"",'Panneau FTV'!B8)</f>
        <v/>
      </c>
      <c r="C8" s="81"/>
    </row>
    <row r="9" spans="1:22" ht="15" x14ac:dyDescent="0.25">
      <c r="A9" s="79" t="s">
        <v>95</v>
      </c>
      <c r="B9" s="80" t="str">
        <f>IF('Panneau FTV'!B9=0,"",'Panneau FTV'!B9)</f>
        <v/>
      </c>
      <c r="C9" s="81"/>
    </row>
    <row r="10" spans="1:22" x14ac:dyDescent="0.2">
      <c r="U10" s="69"/>
      <c r="V10" s="69"/>
    </row>
    <row r="11" spans="1:22" x14ac:dyDescent="0.2">
      <c r="U11" s="69"/>
      <c r="V11" s="69"/>
    </row>
    <row r="12" spans="1:22" ht="15" x14ac:dyDescent="0.25">
      <c r="A12" s="79" t="s">
        <v>96</v>
      </c>
      <c r="B12" s="80" t="str">
        <f>IF('Panneau FTV'!B12=0,"",'Panneau FTV'!B12)</f>
        <v/>
      </c>
      <c r="C12" s="81"/>
      <c r="U12" s="69"/>
      <c r="V12" s="69"/>
    </row>
    <row r="13" spans="1:22" ht="15" x14ac:dyDescent="0.25">
      <c r="A13" s="79" t="s">
        <v>97</v>
      </c>
      <c r="B13" s="80" t="str">
        <f>IF('Panneau FTV'!B13=0,"",'Panneau FTV'!B13)</f>
        <v/>
      </c>
      <c r="C13" s="81"/>
      <c r="M13" s="49"/>
      <c r="Q13" s="49"/>
      <c r="U13" s="69"/>
      <c r="V13" s="69"/>
    </row>
    <row r="14" spans="1:22" ht="15" x14ac:dyDescent="0.25">
      <c r="A14" s="79" t="s">
        <v>98</v>
      </c>
      <c r="B14" s="80" t="str">
        <f>IF('Panneau FTV'!B14=0,"",'Panneau FTV'!B14)</f>
        <v/>
      </c>
      <c r="C14" s="81"/>
    </row>
    <row r="15" spans="1:22" x14ac:dyDescent="0.2">
      <c r="O15" s="134" t="s">
        <v>177</v>
      </c>
      <c r="P15" s="134"/>
      <c r="Q15" s="134"/>
    </row>
    <row r="16" spans="1:22" x14ac:dyDescent="0.2">
      <c r="O16" s="134"/>
      <c r="P16" s="134"/>
      <c r="Q16" s="134"/>
    </row>
    <row r="17" spans="1:23" ht="15" x14ac:dyDescent="0.25">
      <c r="A17" s="79" t="s">
        <v>99</v>
      </c>
      <c r="B17" s="80" t="str">
        <f>IF('Panneau FTV'!B17=0,"",'Panneau FTV'!B17)</f>
        <v/>
      </c>
      <c r="C17" s="81"/>
      <c r="O17" s="134"/>
      <c r="P17" s="134"/>
      <c r="Q17" s="134"/>
    </row>
    <row r="18" spans="1:23" x14ac:dyDescent="0.2">
      <c r="O18" s="134"/>
      <c r="P18" s="134"/>
      <c r="Q18" s="134"/>
    </row>
    <row r="21" spans="1:23" s="72" customFormat="1" ht="15.75" customHeight="1" x14ac:dyDescent="0.2">
      <c r="A21" s="139" t="s">
        <v>100</v>
      </c>
      <c r="B21" s="139"/>
      <c r="C21" s="139"/>
      <c r="D21" s="139" t="s">
        <v>127</v>
      </c>
      <c r="E21" s="139"/>
      <c r="F21" s="139"/>
      <c r="G21" s="139"/>
      <c r="H21" s="139" t="s">
        <v>101</v>
      </c>
      <c r="I21" s="139"/>
      <c r="J21" s="139"/>
      <c r="K21" s="139" t="s">
        <v>102</v>
      </c>
      <c r="L21" s="139"/>
      <c r="M21" s="136" t="s">
        <v>103</v>
      </c>
      <c r="N21" s="137"/>
      <c r="O21" s="137"/>
      <c r="P21" s="138"/>
      <c r="Q21" s="136" t="s">
        <v>104</v>
      </c>
      <c r="R21" s="137"/>
      <c r="S21" s="137"/>
      <c r="T21" s="138"/>
      <c r="U21" s="83" t="s">
        <v>2</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5</v>
      </c>
      <c r="C23" s="85" t="s">
        <v>108</v>
      </c>
      <c r="D23" s="85" t="s">
        <v>8</v>
      </c>
      <c r="E23" s="85" t="s">
        <v>9</v>
      </c>
      <c r="F23" s="85" t="s">
        <v>25</v>
      </c>
      <c r="G23" s="85" t="s">
        <v>13</v>
      </c>
      <c r="H23" s="85" t="s">
        <v>109</v>
      </c>
      <c r="I23" s="85" t="s">
        <v>110</v>
      </c>
      <c r="J23" s="85" t="s">
        <v>3</v>
      </c>
      <c r="K23" s="85" t="s">
        <v>102</v>
      </c>
      <c r="L23" s="85" t="s">
        <v>187</v>
      </c>
      <c r="M23" s="85" t="s">
        <v>111</v>
      </c>
      <c r="N23" s="85" t="s">
        <v>112</v>
      </c>
      <c r="O23" s="85" t="s">
        <v>113</v>
      </c>
      <c r="P23" s="85" t="s">
        <v>114</v>
      </c>
      <c r="Q23" s="85" t="s">
        <v>115</v>
      </c>
      <c r="R23" s="85" t="s">
        <v>116</v>
      </c>
      <c r="S23" s="85" t="s">
        <v>117</v>
      </c>
      <c r="T23" s="85" t="s">
        <v>118</v>
      </c>
      <c r="U23" s="85" t="s">
        <v>2</v>
      </c>
      <c r="V23" s="86" t="s">
        <v>119</v>
      </c>
      <c r="W23" s="85" t="s">
        <v>106</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c r="W24" s="101"/>
    </row>
    <row r="25" spans="1:23"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c r="W25" s="101"/>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c r="W26" s="101"/>
    </row>
    <row r="27" spans="1:23"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c r="W27" s="101"/>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c r="W28" s="101"/>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1"/>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1"/>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1"/>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1"/>
    </row>
    <row r="33" spans="1:23" x14ac:dyDescent="0.2">
      <c r="A33" s="20" t="s">
        <v>120</v>
      </c>
      <c r="B33" s="21" t="s">
        <v>1</v>
      </c>
      <c r="C33" s="21">
        <v>0</v>
      </c>
      <c r="D33" s="22">
        <v>400</v>
      </c>
      <c r="E33" s="22">
        <v>400</v>
      </c>
      <c r="F33" s="35">
        <f>D33+E33</f>
        <v>800</v>
      </c>
      <c r="G33" s="22">
        <v>90</v>
      </c>
      <c r="H33" s="22">
        <v>5000</v>
      </c>
      <c r="I33" s="21">
        <v>150</v>
      </c>
      <c r="J33" s="23">
        <v>1000</v>
      </c>
      <c r="K33" s="21" t="s">
        <v>0</v>
      </c>
      <c r="L33" s="21" t="s">
        <v>4</v>
      </c>
      <c r="M33" s="36">
        <v>0.55000000000000004</v>
      </c>
      <c r="N33" s="21" t="s">
        <v>21</v>
      </c>
      <c r="O33" s="21" t="s">
        <v>20</v>
      </c>
      <c r="P33" s="21" t="s">
        <v>6</v>
      </c>
      <c r="Q33" s="36">
        <v>0.5</v>
      </c>
      <c r="R33" s="21" t="s">
        <v>21</v>
      </c>
      <c r="S33" s="21" t="s">
        <v>20</v>
      </c>
      <c r="T33" s="21" t="s">
        <v>19</v>
      </c>
      <c r="U33" s="25" t="s">
        <v>121</v>
      </c>
      <c r="V33" s="26">
        <f>C33*H33/1000*J33/1000</f>
        <v>0</v>
      </c>
      <c r="W33" s="25" t="s">
        <v>122</v>
      </c>
    </row>
    <row r="34" spans="1:23" x14ac:dyDescent="0.2">
      <c r="A34" s="27"/>
      <c r="B34" s="28"/>
      <c r="C34" s="28"/>
      <c r="D34" s="29"/>
      <c r="E34" s="29"/>
      <c r="F34" s="37"/>
      <c r="G34" s="29"/>
      <c r="H34" s="29"/>
      <c r="I34" s="28"/>
      <c r="J34" s="28"/>
      <c r="K34" s="28"/>
      <c r="L34" s="28"/>
      <c r="M34" s="28"/>
      <c r="N34" s="28"/>
      <c r="O34" s="28"/>
      <c r="P34" s="28"/>
      <c r="Q34" s="28"/>
      <c r="R34" s="28"/>
      <c r="S34" s="28"/>
      <c r="T34" s="28"/>
      <c r="U34" s="38" t="s">
        <v>123</v>
      </c>
      <c r="V34" s="30">
        <f>SUBTOTAL(109,Table5[Total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74</v>
      </c>
      <c r="V38" s="54"/>
    </row>
    <row r="39" spans="1:23" ht="14.25" customHeight="1" x14ac:dyDescent="0.2"/>
    <row r="40" spans="1:23" ht="14.25" customHeight="1" x14ac:dyDescent="0.25">
      <c r="A40" s="45" t="s">
        <v>124</v>
      </c>
      <c r="K40" s="45" t="s">
        <v>178</v>
      </c>
      <c r="V40" s="54"/>
    </row>
    <row r="41" spans="1:23" ht="14.25" customHeight="1" x14ac:dyDescent="0.25">
      <c r="V41" s="54"/>
    </row>
    <row r="42" spans="1:23" ht="14.25" customHeight="1" x14ac:dyDescent="0.25">
      <c r="A42" s="45" t="s">
        <v>86</v>
      </c>
      <c r="V42" s="54"/>
    </row>
    <row r="43" spans="1:23" ht="14.25" customHeight="1" x14ac:dyDescent="0.25">
      <c r="A43" s="45" t="s">
        <v>125</v>
      </c>
      <c r="K43" s="125"/>
      <c r="L43" s="125"/>
      <c r="M43" s="52"/>
      <c r="V43" s="54"/>
    </row>
    <row r="44" spans="1:23" ht="14.25" customHeight="1" x14ac:dyDescent="0.25">
      <c r="K44" s="125"/>
      <c r="L44" s="125"/>
      <c r="M44" s="52"/>
      <c r="V44" s="54"/>
    </row>
    <row r="45" spans="1:23" ht="14.25" customHeight="1" x14ac:dyDescent="0.25">
      <c r="B45" s="47" t="s">
        <v>77</v>
      </c>
      <c r="C45" s="45" t="s">
        <v>78</v>
      </c>
      <c r="M45" s="52"/>
      <c r="V45" s="54"/>
    </row>
    <row r="46" spans="1:23" ht="14.25" customHeight="1" x14ac:dyDescent="0.25">
      <c r="B46" s="7" t="s">
        <v>79</v>
      </c>
      <c r="C46" s="55" t="s">
        <v>80</v>
      </c>
      <c r="D46" s="55"/>
      <c r="E46" s="55"/>
      <c r="V46" s="54"/>
    </row>
    <row r="47" spans="1:23" ht="14.25" customHeight="1" x14ac:dyDescent="0.25">
      <c r="B47" s="56" t="s">
        <v>79</v>
      </c>
      <c r="C47" s="57" t="s">
        <v>81</v>
      </c>
      <c r="D47" s="57"/>
      <c r="E47" s="57"/>
      <c r="V47" s="54"/>
    </row>
    <row r="48" spans="1:23" ht="14.25" customHeight="1" x14ac:dyDescent="0.25">
      <c r="B48" s="58" t="s">
        <v>79</v>
      </c>
      <c r="C48" s="59" t="s">
        <v>82</v>
      </c>
      <c r="D48" s="59"/>
      <c r="E48" s="59"/>
      <c r="V48" s="54"/>
    </row>
    <row r="49" spans="1:22" ht="14.25" customHeight="1" x14ac:dyDescent="0.25">
      <c r="B49" s="60" t="s">
        <v>83</v>
      </c>
      <c r="C49" s="61" t="s">
        <v>84</v>
      </c>
      <c r="D49" s="61"/>
      <c r="E49" s="61"/>
      <c r="V49" s="54"/>
    </row>
    <row r="50" spans="1:22" ht="14.25" customHeight="1" x14ac:dyDescent="0.25">
      <c r="K50" s="129" t="s">
        <v>68</v>
      </c>
      <c r="V50" s="54"/>
    </row>
    <row r="51" spans="1:22" ht="15" x14ac:dyDescent="0.25">
      <c r="V51" s="54"/>
    </row>
    <row r="52" spans="1:22" ht="15" x14ac:dyDescent="0.25">
      <c r="A52" s="46" t="s">
        <v>126</v>
      </c>
      <c r="V52" s="54"/>
    </row>
    <row r="53" spans="1:22" x14ac:dyDescent="0.2">
      <c r="B53"/>
    </row>
    <row r="54" spans="1:22" ht="15" x14ac:dyDescent="0.25">
      <c r="B54" s="62" t="s">
        <v>214</v>
      </c>
      <c r="V54" s="54"/>
    </row>
    <row r="55" spans="1:22" x14ac:dyDescent="0.2">
      <c r="B55" s="62" t="s">
        <v>215</v>
      </c>
    </row>
    <row r="56" spans="1:22" x14ac:dyDescent="0.2">
      <c r="B56" s="62" t="s">
        <v>216</v>
      </c>
    </row>
    <row r="58" spans="1:22" x14ac:dyDescent="0.2">
      <c r="B58" s="62" t="s">
        <v>217</v>
      </c>
    </row>
    <row r="59" spans="1:22" x14ac:dyDescent="0.2">
      <c r="B59" s="62"/>
    </row>
    <row r="60" spans="1:22" x14ac:dyDescent="0.2">
      <c r="B60" s="62"/>
    </row>
    <row r="61" spans="1:22" ht="15" x14ac:dyDescent="0.25">
      <c r="A61" s="63" t="s">
        <v>197</v>
      </c>
      <c r="B61" s="64"/>
      <c r="C61" s="64"/>
      <c r="D61" s="64"/>
      <c r="E61" s="64"/>
    </row>
    <row r="62" spans="1:22" x14ac:dyDescent="0.2">
      <c r="A62" s="64"/>
      <c r="B62" s="64"/>
      <c r="C62" s="64"/>
      <c r="D62" s="64"/>
      <c r="E62" s="64"/>
    </row>
    <row r="63" spans="1:22" x14ac:dyDescent="0.2">
      <c r="A63" s="64" t="s">
        <v>132</v>
      </c>
      <c r="C63" s="64"/>
      <c r="D63" s="64"/>
      <c r="E63" s="64"/>
      <c r="F63" s="64"/>
    </row>
    <row r="65" spans="2:6" x14ac:dyDescent="0.2">
      <c r="B65" s="65" t="s">
        <v>7</v>
      </c>
      <c r="C65" s="65" t="s">
        <v>8</v>
      </c>
      <c r="D65" s="65" t="s">
        <v>9</v>
      </c>
      <c r="E65" s="65" t="s">
        <v>14</v>
      </c>
      <c r="F65" s="65" t="s">
        <v>15</v>
      </c>
    </row>
    <row r="66" spans="2:6" x14ac:dyDescent="0.2">
      <c r="B66" s="66">
        <v>150</v>
      </c>
      <c r="C66" s="66">
        <v>400</v>
      </c>
      <c r="D66" s="66">
        <v>400</v>
      </c>
      <c r="E66" s="8">
        <f t="shared" ref="E66" si="2">C66+D66</f>
        <v>800</v>
      </c>
      <c r="F66" s="66">
        <v>1000</v>
      </c>
    </row>
    <row r="67" spans="2:6" x14ac:dyDescent="0.2">
      <c r="B67" s="67" t="s">
        <v>10</v>
      </c>
      <c r="C67" s="67">
        <f>$B$66+150</f>
        <v>300</v>
      </c>
      <c r="D67" s="67">
        <f>$B$66+150</f>
        <v>300</v>
      </c>
      <c r="E67" s="67">
        <f>C67+D67</f>
        <v>600</v>
      </c>
    </row>
    <row r="68" spans="2:6" x14ac:dyDescent="0.2">
      <c r="B68" s="67" t="s">
        <v>11</v>
      </c>
      <c r="C68" s="67">
        <f>E68-C67</f>
        <v>640</v>
      </c>
      <c r="D68" s="67">
        <f>E68-D67</f>
        <v>640</v>
      </c>
      <c r="E68" s="67">
        <f>$F$66-F68</f>
        <v>940</v>
      </c>
      <c r="F68" s="51">
        <v>60</v>
      </c>
    </row>
    <row r="69" spans="2:6" x14ac:dyDescent="0.2">
      <c r="B69" s="67"/>
      <c r="C69" s="67"/>
      <c r="D69" s="67"/>
      <c r="E69" s="67"/>
    </row>
    <row r="70" spans="2:6" x14ac:dyDescent="0.2">
      <c r="C70" s="70">
        <f>C67</f>
        <v>300</v>
      </c>
      <c r="D70" s="70">
        <f>D67</f>
        <v>300</v>
      </c>
      <c r="E70" s="70">
        <f t="shared" ref="E70:E71" si="3">C70+D70</f>
        <v>600</v>
      </c>
    </row>
    <row r="71" spans="2:6" x14ac:dyDescent="0.2">
      <c r="C71" s="70">
        <f>C67</f>
        <v>300</v>
      </c>
      <c r="D71" s="70">
        <f>D68</f>
        <v>640</v>
      </c>
      <c r="E71" s="70">
        <f t="shared" si="3"/>
        <v>940</v>
      </c>
    </row>
    <row r="72" spans="2:6" x14ac:dyDescent="0.2">
      <c r="C72" s="70">
        <f>C68</f>
        <v>640</v>
      </c>
      <c r="D72" s="70">
        <f>D67</f>
        <v>300</v>
      </c>
      <c r="E72" s="70">
        <f>C72+D72</f>
        <v>940</v>
      </c>
    </row>
    <row r="73" spans="2:6" x14ac:dyDescent="0.2">
      <c r="C73" s="70">
        <f>C67</f>
        <v>300</v>
      </c>
      <c r="D73" s="70">
        <f>D67</f>
        <v>300</v>
      </c>
      <c r="E73" s="70">
        <f>C73+D73</f>
        <v>600</v>
      </c>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59" priority="2">
      <formula>OR(A24="")</formula>
    </cfRule>
  </conditionalFormatting>
  <conditionalFormatting sqref="B66">
    <cfRule type="expression" dxfId="58" priority="29">
      <formula>NOT(OR(B66=50,B66=60,B66=80,B66=100,B66=120,B66=133,B66=150))</formula>
    </cfRule>
  </conditionalFormatting>
  <conditionalFormatting sqref="C24:C33">
    <cfRule type="cellIs" dxfId="57" priority="23" operator="lessThan">
      <formula>0</formula>
    </cfRule>
  </conditionalFormatting>
  <conditionalFormatting sqref="C66">
    <cfRule type="expression" dxfId="56" priority="28">
      <formula>NOT(AND(C66&gt;=B66+150,C66&lt;=F66-60-B66-150,E66&lt;=F66-60))</formula>
    </cfRule>
  </conditionalFormatting>
  <conditionalFormatting sqref="D24:D33">
    <cfRule type="expression" dxfId="55" priority="31">
      <formula>NOT(AND(D24&gt;=I24+150,D24&lt;=J24-60-I24-150,F24&lt;=J24-60,I24&gt;0,J24&gt;0))</formula>
    </cfRule>
  </conditionalFormatting>
  <conditionalFormatting sqref="D66">
    <cfRule type="expression" dxfId="54" priority="27">
      <formula>NOT(AND(D66&gt;=B66+150,D66&lt;=F66-60-B66-150,E66&lt;=F66-60))</formula>
    </cfRule>
  </conditionalFormatting>
  <conditionalFormatting sqref="E24:E33">
    <cfRule type="expression" dxfId="53" priority="30">
      <formula>NOT(AND(E24&gt;=I24+150,E24&lt;=J24-60-I24-150,F24&lt;=J24-60,I24&gt;0,J24&gt;0))</formula>
    </cfRule>
  </conditionalFormatting>
  <conditionalFormatting sqref="E66">
    <cfRule type="expression" dxfId="52" priority="26">
      <formula>NOT(AND(E66&gt;=2*(B66+150),E66&lt;=F66-60))</formula>
    </cfRule>
  </conditionalFormatting>
  <conditionalFormatting sqref="F24:F33">
    <cfRule type="expression" dxfId="51" priority="24">
      <formula>NOT(OR(AND(F24&gt;=2*(I24+150),F24&lt;=J24-60,D24&gt;0,E24&gt;0),F24=0))</formula>
    </cfRule>
  </conditionalFormatting>
  <conditionalFormatting sqref="F66">
    <cfRule type="cellIs" dxfId="50" priority="25" operator="notBetween">
      <formula>600</formula>
      <formula>1200</formula>
    </cfRule>
  </conditionalFormatting>
  <conditionalFormatting sqref="G24:G33">
    <cfRule type="cellIs" dxfId="49" priority="22" operator="notBetween">
      <formula>75</formula>
      <formula>175</formula>
    </cfRule>
  </conditionalFormatting>
  <conditionalFormatting sqref="H24:H33">
    <cfRule type="cellIs" dxfId="48" priority="20" operator="lessThan">
      <formula>2000</formula>
    </cfRule>
    <cfRule type="cellIs" dxfId="47" priority="21" operator="notBetween">
      <formula>2000</formula>
      <formula>10000</formula>
    </cfRule>
  </conditionalFormatting>
  <conditionalFormatting sqref="I24:I33">
    <cfRule type="expression" dxfId="46" priority="6">
      <formula>AND(OR(D24&gt;0,E24&gt;0),I24=0)</formula>
    </cfRule>
    <cfRule type="expression" dxfId="45" priority="13">
      <formula>OR(AND(L24="Power T",OR(I24=220)))</formula>
    </cfRule>
    <cfRule type="expression" dxfId="44" priority="14">
      <formula>OR(AND(L24="Power T",OR(I24=50)),AND(L24="Power S",OR(I24=220,I24=250)),AND(L24="Perform R",OR(I24=50,I24=220,I24=250)),AND(L24="Perform C",OR(I24=220,I24=250)))</formula>
    </cfRule>
    <cfRule type="expression" dxfId="43" priority="15">
      <formula>NOT(OR(I24=50,I24=60,I24=80,I24=100,I24=120,I24=133,I24=150,I24=172,I24=200,I24=220,I24=240,I24=250))</formula>
    </cfRule>
  </conditionalFormatting>
  <conditionalFormatting sqref="J24:J33">
    <cfRule type="expression" dxfId="42" priority="5">
      <formula>AND(OR(D24&gt;0,E24&gt;0),J24=0)</formula>
    </cfRule>
    <cfRule type="cellIs" dxfId="41" priority="35" operator="notBetween">
      <formula>600</formula>
      <formula>1200</formula>
    </cfRule>
  </conditionalFormatting>
  <conditionalFormatting sqref="K24:K33">
    <cfRule type="expression" dxfId="40" priority="11">
      <formula>NOT(OR(K24="FTV",K24=""))</formula>
    </cfRule>
  </conditionalFormatting>
  <conditionalFormatting sqref="L24:L33">
    <cfRule type="expression" dxfId="39" priority="8">
      <formula>OR(AND(L24="Power T",OR(I24=220)))</formula>
    </cfRule>
    <cfRule type="expression" dxfId="38" priority="9">
      <formula>OR(AND(L24="Power T",OR(I24=50)),AND(L24="Power S",OR(I24=220,I24=250)),AND(L24="Perform R",OR(I24=50,I24=220,I24=250)),AND(L24="Perform C",OR(I24=220,I24=250)))</formula>
    </cfRule>
    <cfRule type="expression" dxfId="37" priority="10">
      <formula>NOT(OR(L24="Power T",L24="Power S",L24="Perform R",L24="Perform C"))</formula>
    </cfRule>
  </conditionalFormatting>
  <conditionalFormatting sqref="N24:N33 R24:R33">
    <cfRule type="expression" dxfId="35" priority="19">
      <formula>NOT(OR(N24="SP 25",N24="SP 25",N24="PVDF 25",N24="PVDF 35",N24="PUR 50",N24="PVCF 150",N24="HPS 200",N24="PRISMA",N24="PRISMA ELEMENTS",N24="Inox 304",N24="Inox 316L",N24="Inox 316"))</formula>
    </cfRule>
  </conditionalFormatting>
  <conditionalFormatting sqref="P24:P33">
    <cfRule type="expression" dxfId="34" priority="33">
      <formula>NOT(OR(P24="M",P24="M8"))</formula>
    </cfRule>
  </conditionalFormatting>
  <conditionalFormatting sqref="T24:T33">
    <cfRule type="expression" dxfId="32" priority="32">
      <formula>NOT(OR(T24="S",T24="V",T24="V2",T24="G",T24="M2"))</formula>
    </cfRule>
  </conditionalFormatting>
  <conditionalFormatting sqref="W33">
    <cfRule type="expression" dxfId="31" priority="1">
      <formula>OR(W33="")</formula>
    </cfRule>
  </conditionalFormatting>
  <dataValidations count="16">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 type="list" allowBlank="1" showInputMessage="1" showErrorMessage="1" sqref="W24:W33" xr:uid="{D2C87536-63CD-49F6-903F-3EA75EC5EB8C}">
      <formula1>"Priority A, Priority B, Priority C"</formula1>
    </dataValidation>
  </dataValidations>
  <hyperlinks>
    <hyperlink ref="B56" r:id="rId1" tooltip="Download" display="https://www.trimo-group.com/files/downloads/Trimoterm Fireproof Panels Brochure.pdf" xr:uid="{DEB0A8C0-1AE1-44E1-AA13-28EAE1CF8C83}"/>
    <hyperlink ref="B58" r:id="rId2" display="pack" xr:uid="{FF89D065-9A72-4ED6-9EDC-41E0750FD267}"/>
    <hyperlink ref="B54" r:id="rId3" tooltip="Download" display="https://www.trimo-group.com/files/downloads/Trimoterm Technical Specification.pdf" xr:uid="{004A8586-41B2-4542-8A7E-14530594E19A}"/>
    <hyperlink ref="B55" r:id="rId4" xr:uid="{56C0970E-D9C5-4677-ACDA-5C078616DA80}"/>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1:XFD41 B40:J40 L40:XFD40 A49 B43:J43 N43:XFD43 A44:J44 N44:XFD44 A45 N45:XFD45 A53 A51:J51 L51:XFD51 A50:J50 L50:XFD50 A4:XFD4 A3:B3 D3 F3:XFD3 A57 A54 C54:XFD54 A55 C55:XFD55 A56 C56:XFD56 A59:XFD60 A58 C58:XFD58 A39:XFD39 B38:XFD38 D45:J45 A46 D46:XFD46 A47 D47:XFD47 A48 D48:XFD48 D49:XFD49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B52:XFD52 E21:G21 A66:XFD66 A65 G65:XFD65 A69:XFD1048576 A67 C67:XFD67 A68 C68:XFD68 A64:XFD64 B63:XFD63 D2:XFD2 A62:XFD62 B61:XFD61 A15:N15 P15:XFD15 C53:XFD53 C57:XFD57"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8"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3"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M2" sqref="M2"/>
    </sheetView>
  </sheetViews>
  <sheetFormatPr defaultColWidth="9" defaultRowHeight="14.25" x14ac:dyDescent="0.2"/>
  <cols>
    <col min="1" max="1" width="17.625" style="45" customWidth="1"/>
    <col min="2" max="2" width="14.625" style="45" customWidth="1"/>
    <col min="3" max="12" width="10.625" style="45" customWidth="1"/>
    <col min="13" max="13" width="12" style="45" customWidth="1"/>
    <col min="14" max="14" width="11.375" style="45" customWidth="1"/>
    <col min="15" max="15" width="10.625" style="45" customWidth="1"/>
    <col min="16" max="17" width="12.625" style="45" customWidth="1"/>
    <col min="18" max="19" width="10.625" style="45" customWidth="1"/>
    <col min="20" max="21" width="12.625" style="45" customWidth="1"/>
    <col min="22" max="22" width="10.625" style="45" customWidth="1"/>
    <col min="23" max="23" width="24.625" style="45" customWidth="1"/>
    <col min="24" max="24" width="10.625" style="45" customWidth="1"/>
    <col min="25" max="16384" width="9" style="45"/>
  </cols>
  <sheetData>
    <row r="1" spans="1:19" s="72" customFormat="1" ht="15.75" x14ac:dyDescent="0.25">
      <c r="B1" s="73"/>
      <c r="C1" s="74" t="s">
        <v>89</v>
      </c>
    </row>
    <row r="2" spans="1:19" s="72" customFormat="1" ht="26.25" x14ac:dyDescent="0.4">
      <c r="C2" s="76" t="s">
        <v>198</v>
      </c>
    </row>
    <row r="3" spans="1:19" s="72" customFormat="1" ht="15.75" x14ac:dyDescent="0.25">
      <c r="C3" s="77" t="s">
        <v>22</v>
      </c>
      <c r="D3" s="78" t="str" cm="1">
        <f t="array" ref="D3">LOOKUP(2,1/(Updates!A:A&lt;&gt;""),Updates!A:A)</f>
        <v>1.4.1</v>
      </c>
      <c r="E3" s="89" t="s">
        <v>72</v>
      </c>
      <c r="F3" s="75"/>
    </row>
    <row r="4" spans="1:19" s="72" customFormat="1" x14ac:dyDescent="0.2"/>
    <row r="5" spans="1:19" ht="15" x14ac:dyDescent="0.25">
      <c r="A5" s="79" t="s">
        <v>91</v>
      </c>
      <c r="B5" s="80" t="str">
        <f>IF('Panneau FTV'!B5=0,"",'Panneau FTV'!B5)</f>
        <v/>
      </c>
      <c r="C5" s="81"/>
    </row>
    <row r="6" spans="1:19" ht="15" x14ac:dyDescent="0.25">
      <c r="A6" s="79" t="s">
        <v>92</v>
      </c>
      <c r="B6" s="80" t="str">
        <f>IF('Panneau FTV'!B6=0,"",'Panneau FTV'!B6)</f>
        <v/>
      </c>
      <c r="C6" s="81"/>
    </row>
    <row r="7" spans="1:19" ht="15" x14ac:dyDescent="0.25">
      <c r="A7" s="79" t="s">
        <v>93</v>
      </c>
      <c r="B7" s="80" t="str">
        <f>IF('Panneau FTV'!B7=0,"",'Panneau FTV'!B7)</f>
        <v/>
      </c>
      <c r="C7" s="81"/>
    </row>
    <row r="8" spans="1:19" ht="15" x14ac:dyDescent="0.25">
      <c r="A8" s="79" t="s">
        <v>94</v>
      </c>
      <c r="B8" s="80" t="str">
        <f>IF('Panneau FTV'!B8=0,"",'Panneau FTV'!B8)</f>
        <v/>
      </c>
      <c r="C8" s="81"/>
    </row>
    <row r="9" spans="1:19" ht="15" x14ac:dyDescent="0.25">
      <c r="A9" s="79" t="s">
        <v>95</v>
      </c>
      <c r="B9" s="80" t="str">
        <f>IF('Panneau FTV'!B9=0,"",'Panneau FTV'!B9)</f>
        <v/>
      </c>
      <c r="C9" s="81"/>
    </row>
    <row r="12" spans="1:19" ht="15" x14ac:dyDescent="0.25">
      <c r="A12" s="79" t="s">
        <v>96</v>
      </c>
      <c r="B12" s="80" t="str">
        <f>IF('Panneau FTV'!B12=0,"",'Panneau FTV'!B12)</f>
        <v/>
      </c>
      <c r="C12" s="81"/>
    </row>
    <row r="13" spans="1:19" ht="15" x14ac:dyDescent="0.25">
      <c r="A13" s="79" t="s">
        <v>97</v>
      </c>
      <c r="B13" s="80" t="str">
        <f>IF('Panneau FTV'!B13=0,"",'Panneau FTV'!B13)</f>
        <v/>
      </c>
      <c r="C13" s="81"/>
      <c r="M13" s="49"/>
      <c r="Q13" s="49"/>
    </row>
    <row r="14" spans="1:19" ht="15" x14ac:dyDescent="0.25">
      <c r="A14" s="79" t="s">
        <v>98</v>
      </c>
      <c r="B14" s="80" t="str">
        <f>IF('Panneau FTV'!B14=0,"",'Panneau FTV'!B14)</f>
        <v/>
      </c>
      <c r="C14" s="81"/>
    </row>
    <row r="15" spans="1:19" x14ac:dyDescent="0.2">
      <c r="Q15" s="134" t="s">
        <v>177</v>
      </c>
      <c r="R15" s="134"/>
      <c r="S15" s="134"/>
    </row>
    <row r="16" spans="1:19" x14ac:dyDescent="0.2">
      <c r="Q16" s="134"/>
      <c r="R16" s="134"/>
      <c r="S16" s="134"/>
    </row>
    <row r="17" spans="1:25" ht="15" x14ac:dyDescent="0.25">
      <c r="A17" s="79" t="s">
        <v>99</v>
      </c>
      <c r="B17" s="80" t="str">
        <f>IF('Panneau FTV'!B17=0,"",'Panneau FTV'!B17)</f>
        <v/>
      </c>
      <c r="C17" s="81"/>
      <c r="Q17" s="134"/>
      <c r="R17" s="134"/>
      <c r="S17" s="134"/>
    </row>
    <row r="18" spans="1:25" x14ac:dyDescent="0.2">
      <c r="Q18" s="134"/>
      <c r="R18" s="134"/>
      <c r="S18" s="134"/>
    </row>
    <row r="21" spans="1:25" s="72" customFormat="1" ht="15.75" customHeight="1" x14ac:dyDescent="0.2">
      <c r="A21" s="139" t="s">
        <v>100</v>
      </c>
      <c r="B21" s="139"/>
      <c r="C21" s="139"/>
      <c r="D21" s="136" t="s">
        <v>127</v>
      </c>
      <c r="E21" s="137"/>
      <c r="F21" s="137"/>
      <c r="G21" s="137"/>
      <c r="H21" s="137"/>
      <c r="I21" s="138"/>
      <c r="J21" s="139" t="s">
        <v>101</v>
      </c>
      <c r="K21" s="139"/>
      <c r="L21" s="139"/>
      <c r="M21" s="139" t="s">
        <v>102</v>
      </c>
      <c r="N21" s="139"/>
      <c r="O21" s="136" t="s">
        <v>103</v>
      </c>
      <c r="P21" s="137"/>
      <c r="Q21" s="137"/>
      <c r="R21" s="138"/>
      <c r="S21" s="136" t="s">
        <v>104</v>
      </c>
      <c r="T21" s="137"/>
      <c r="U21" s="137"/>
      <c r="V21" s="138"/>
      <c r="W21" s="83" t="s">
        <v>2</v>
      </c>
      <c r="X21" s="83" t="s">
        <v>105</v>
      </c>
      <c r="Y21" s="83" t="s">
        <v>106</v>
      </c>
    </row>
    <row r="22" spans="1:25"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103"/>
    </row>
    <row r="23" spans="1:25" s="72" customFormat="1" ht="45" x14ac:dyDescent="0.2">
      <c r="A23" s="84" t="s">
        <v>107</v>
      </c>
      <c r="B23" s="85" t="s">
        <v>5</v>
      </c>
      <c r="C23" s="85" t="s">
        <v>108</v>
      </c>
      <c r="D23" s="85" t="s">
        <v>8</v>
      </c>
      <c r="E23" s="85" t="s">
        <v>9</v>
      </c>
      <c r="F23" s="85" t="s">
        <v>12</v>
      </c>
      <c r="G23" s="85" t="s">
        <v>27</v>
      </c>
      <c r="H23" s="85" t="s">
        <v>17</v>
      </c>
      <c r="I23" s="85" t="s">
        <v>16</v>
      </c>
      <c r="J23" s="85" t="s">
        <v>109</v>
      </c>
      <c r="K23" s="85" t="s">
        <v>110</v>
      </c>
      <c r="L23" s="85" t="s">
        <v>3</v>
      </c>
      <c r="M23" s="85" t="s">
        <v>102</v>
      </c>
      <c r="N23" s="85" t="s">
        <v>187</v>
      </c>
      <c r="O23" s="85" t="s">
        <v>111</v>
      </c>
      <c r="P23" s="85" t="s">
        <v>112</v>
      </c>
      <c r="Q23" s="85" t="s">
        <v>113</v>
      </c>
      <c r="R23" s="85" t="s">
        <v>114</v>
      </c>
      <c r="S23" s="85" t="s">
        <v>115</v>
      </c>
      <c r="T23" s="85" t="s">
        <v>116</v>
      </c>
      <c r="U23" s="85" t="s">
        <v>117</v>
      </c>
      <c r="V23" s="85" t="s">
        <v>118</v>
      </c>
      <c r="W23" s="85" t="s">
        <v>2</v>
      </c>
      <c r="X23" s="86" t="s">
        <v>119</v>
      </c>
      <c r="Y23" s="85" t="s">
        <v>106</v>
      </c>
    </row>
    <row r="24" spans="1:25"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c r="Y24" s="101"/>
    </row>
    <row r="25" spans="1:25"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c r="Y25" s="101"/>
    </row>
    <row r="26" spans="1:25"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c r="Y26" s="101"/>
    </row>
    <row r="27" spans="1:25"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c r="Y27" s="101"/>
    </row>
    <row r="28" spans="1:25"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c r="Y28" s="101"/>
    </row>
    <row r="29" spans="1:25"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c r="Y29" s="101"/>
    </row>
    <row r="30" spans="1:25"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c r="Y30" s="101"/>
    </row>
    <row r="31" spans="1:25"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c r="Y31" s="101"/>
    </row>
    <row r="32" spans="1:25"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c r="Y32" s="101"/>
    </row>
    <row r="33" spans="1:25" x14ac:dyDescent="0.2">
      <c r="A33" s="20" t="s">
        <v>120</v>
      </c>
      <c r="B33" s="21" t="s">
        <v>1</v>
      </c>
      <c r="C33" s="21">
        <v>0</v>
      </c>
      <c r="D33" s="22">
        <v>300</v>
      </c>
      <c r="E33" s="22">
        <v>500</v>
      </c>
      <c r="F33" s="22">
        <v>300</v>
      </c>
      <c r="G33" s="35">
        <f>D33+E33+F33</f>
        <v>1100</v>
      </c>
      <c r="H33" s="22">
        <v>90</v>
      </c>
      <c r="I33" s="22">
        <v>90</v>
      </c>
      <c r="J33" s="22">
        <v>5000</v>
      </c>
      <c r="K33" s="21">
        <v>100</v>
      </c>
      <c r="L33" s="23">
        <v>1200</v>
      </c>
      <c r="M33" s="21" t="s">
        <v>0</v>
      </c>
      <c r="N33" s="21" t="s">
        <v>4</v>
      </c>
      <c r="O33" s="36">
        <v>0.55000000000000004</v>
      </c>
      <c r="P33" s="21" t="s">
        <v>21</v>
      </c>
      <c r="Q33" s="21" t="s">
        <v>20</v>
      </c>
      <c r="R33" s="21" t="s">
        <v>6</v>
      </c>
      <c r="S33" s="36">
        <v>0.5</v>
      </c>
      <c r="T33" s="21" t="s">
        <v>21</v>
      </c>
      <c r="U33" s="21" t="s">
        <v>20</v>
      </c>
      <c r="V33" s="21" t="s">
        <v>19</v>
      </c>
      <c r="W33" s="25" t="s">
        <v>121</v>
      </c>
      <c r="X33" s="26">
        <f>C33*J33/1000*L33/1000</f>
        <v>0</v>
      </c>
      <c r="Y33" s="25" t="s">
        <v>122</v>
      </c>
    </row>
    <row r="34" spans="1:25" x14ac:dyDescent="0.2">
      <c r="A34" s="27"/>
      <c r="B34" s="28"/>
      <c r="C34" s="28"/>
      <c r="D34" s="29"/>
      <c r="E34" s="29"/>
      <c r="F34" s="29"/>
      <c r="G34" s="37"/>
      <c r="H34" s="29"/>
      <c r="I34" s="29"/>
      <c r="J34" s="29"/>
      <c r="K34" s="28"/>
      <c r="L34" s="28"/>
      <c r="M34" s="28"/>
      <c r="N34" s="28"/>
      <c r="O34" s="28"/>
      <c r="P34" s="28"/>
      <c r="Q34" s="28"/>
      <c r="R34" s="28"/>
      <c r="S34" s="28"/>
      <c r="T34" s="28"/>
      <c r="U34" s="28"/>
      <c r="V34" s="28"/>
      <c r="W34" s="38" t="s">
        <v>123</v>
      </c>
      <c r="X34" s="30">
        <f>SUBTOTAL(109,Table6[Total
Q×L×M '[m²']])</f>
        <v>0</v>
      </c>
      <c r="Y34" s="28"/>
    </row>
    <row r="35" spans="1:25" x14ac:dyDescent="0.2">
      <c r="A35" s="49"/>
      <c r="C35" s="51"/>
      <c r="W35" s="52"/>
      <c r="X35" s="53"/>
    </row>
    <row r="36" spans="1:25" x14ac:dyDescent="0.2">
      <c r="W36" s="52"/>
      <c r="X36" s="53"/>
    </row>
    <row r="37" spans="1:25" x14ac:dyDescent="0.2">
      <c r="W37" s="52"/>
      <c r="X37" s="53"/>
    </row>
    <row r="38" spans="1:25" ht="15" x14ac:dyDescent="0.25">
      <c r="A38" s="46" t="s">
        <v>74</v>
      </c>
      <c r="X38" s="54"/>
    </row>
    <row r="39" spans="1:25" ht="14.25" customHeight="1" x14ac:dyDescent="0.2"/>
    <row r="40" spans="1:25" ht="15" x14ac:dyDescent="0.25">
      <c r="A40" s="45" t="s">
        <v>124</v>
      </c>
      <c r="K40" s="45" t="s">
        <v>178</v>
      </c>
      <c r="X40" s="54"/>
    </row>
    <row r="42" spans="1:25" x14ac:dyDescent="0.2">
      <c r="A42" s="45" t="s">
        <v>86</v>
      </c>
    </row>
    <row r="43" spans="1:25" x14ac:dyDescent="0.2">
      <c r="A43" s="45" t="s">
        <v>125</v>
      </c>
    </row>
    <row r="44" spans="1:25" ht="14.25" customHeight="1" x14ac:dyDescent="0.2"/>
    <row r="45" spans="1:25" ht="14.25" customHeight="1" x14ac:dyDescent="0.25">
      <c r="B45" s="47" t="s">
        <v>77</v>
      </c>
      <c r="C45" s="45" t="s">
        <v>78</v>
      </c>
      <c r="X45" s="54"/>
    </row>
    <row r="46" spans="1:25" ht="14.25" customHeight="1" x14ac:dyDescent="0.25">
      <c r="B46" s="7" t="s">
        <v>79</v>
      </c>
      <c r="C46" s="55" t="s">
        <v>80</v>
      </c>
      <c r="D46" s="55"/>
      <c r="E46" s="55"/>
      <c r="X46" s="54"/>
    </row>
    <row r="47" spans="1:25" ht="14.25" customHeight="1" x14ac:dyDescent="0.25">
      <c r="B47" s="56" t="s">
        <v>79</v>
      </c>
      <c r="C47" s="57" t="s">
        <v>81</v>
      </c>
      <c r="D47" s="57"/>
      <c r="E47" s="57"/>
      <c r="X47" s="54"/>
    </row>
    <row r="48" spans="1:25" ht="14.25" customHeight="1" x14ac:dyDescent="0.25">
      <c r="B48" s="58" t="s">
        <v>79</v>
      </c>
      <c r="C48" s="59" t="s">
        <v>82</v>
      </c>
      <c r="D48" s="59"/>
      <c r="E48" s="59"/>
      <c r="X48" s="54"/>
    </row>
    <row r="49" spans="1:24" ht="15" x14ac:dyDescent="0.25">
      <c r="B49" s="60" t="s">
        <v>83</v>
      </c>
      <c r="C49" s="61" t="s">
        <v>84</v>
      </c>
      <c r="D49" s="61"/>
      <c r="E49" s="61"/>
      <c r="X49" s="54"/>
    </row>
    <row r="50" spans="1:24" x14ac:dyDescent="0.2">
      <c r="K50" s="129" t="s">
        <v>68</v>
      </c>
    </row>
    <row r="51" spans="1:24" ht="15" x14ac:dyDescent="0.25">
      <c r="A51" s="46" t="s">
        <v>126</v>
      </c>
      <c r="X51" s="54"/>
    </row>
    <row r="52" spans="1:24" x14ac:dyDescent="0.2">
      <c r="B52"/>
    </row>
    <row r="53" spans="1:24" ht="15" x14ac:dyDescent="0.25">
      <c r="B53" s="62" t="s">
        <v>214</v>
      </c>
      <c r="X53" s="54"/>
    </row>
    <row r="54" spans="1:24" x14ac:dyDescent="0.2">
      <c r="B54" s="62" t="s">
        <v>215</v>
      </c>
    </row>
    <row r="55" spans="1:24" x14ac:dyDescent="0.2">
      <c r="B55" s="62" t="s">
        <v>216</v>
      </c>
    </row>
    <row r="57" spans="1:24" x14ac:dyDescent="0.2">
      <c r="B57" s="62" t="s">
        <v>217</v>
      </c>
    </row>
    <row r="58" spans="1:24" x14ac:dyDescent="0.2">
      <c r="B58" s="62"/>
    </row>
    <row r="59" spans="1:24" x14ac:dyDescent="0.2">
      <c r="B59" s="62"/>
    </row>
    <row r="60" spans="1:24" ht="15" x14ac:dyDescent="0.25">
      <c r="A60" s="63" t="s">
        <v>199</v>
      </c>
      <c r="B60" s="64"/>
      <c r="C60" s="64"/>
      <c r="D60" s="64"/>
      <c r="E60" s="64"/>
      <c r="F60" s="64"/>
    </row>
    <row r="61" spans="1:24" x14ac:dyDescent="0.2">
      <c r="A61" s="64"/>
      <c r="B61" s="64"/>
      <c r="C61" s="64"/>
      <c r="D61" s="64"/>
      <c r="E61" s="64"/>
      <c r="F61" s="64"/>
    </row>
    <row r="62" spans="1:24" x14ac:dyDescent="0.2">
      <c r="A62" s="64" t="s">
        <v>133</v>
      </c>
      <c r="C62" s="64"/>
      <c r="D62" s="64"/>
      <c r="E62" s="64"/>
      <c r="F62" s="64"/>
    </row>
    <row r="64" spans="1:24" x14ac:dyDescent="0.2">
      <c r="B64" s="65" t="s">
        <v>7</v>
      </c>
      <c r="C64" s="65" t="s">
        <v>8</v>
      </c>
      <c r="D64" s="65" t="s">
        <v>9</v>
      </c>
      <c r="E64" s="65" t="s">
        <v>12</v>
      </c>
      <c r="F64" s="65" t="s">
        <v>18</v>
      </c>
      <c r="G64" s="65" t="s">
        <v>15</v>
      </c>
    </row>
    <row r="65" spans="2:7" x14ac:dyDescent="0.2">
      <c r="B65" s="66">
        <v>100</v>
      </c>
      <c r="C65" s="66">
        <v>300</v>
      </c>
      <c r="D65" s="66">
        <v>500</v>
      </c>
      <c r="E65" s="66">
        <v>300</v>
      </c>
      <c r="F65" s="8">
        <f>C65+D65+E65</f>
        <v>1100</v>
      </c>
      <c r="G65" s="66">
        <v>1200</v>
      </c>
    </row>
    <row r="66" spans="2:7" x14ac:dyDescent="0.2">
      <c r="B66" s="67" t="s">
        <v>10</v>
      </c>
      <c r="C66" s="67">
        <f>$B$65+150</f>
        <v>250</v>
      </c>
      <c r="D66" s="67">
        <f>2*($B$65+150)</f>
        <v>500</v>
      </c>
      <c r="E66" s="67">
        <f>$B$65+150</f>
        <v>250</v>
      </c>
      <c r="F66" s="67">
        <f t="shared" ref="F66" si="4">C66+D66+E66</f>
        <v>1000</v>
      </c>
    </row>
    <row r="67" spans="2:7" x14ac:dyDescent="0.2">
      <c r="B67" s="68" t="s">
        <v>11</v>
      </c>
      <c r="C67" s="68">
        <f>F67-D66-E66</f>
        <v>390</v>
      </c>
      <c r="D67" s="68">
        <f>F67-C66-E66</f>
        <v>640</v>
      </c>
      <c r="E67" s="68">
        <f>F67-D66-E66</f>
        <v>390</v>
      </c>
      <c r="F67" s="68">
        <f>G65-G67</f>
        <v>1140</v>
      </c>
      <c r="G67" s="51">
        <v>60</v>
      </c>
    </row>
  </sheetData>
  <sheetProtection sheet="1" insertRows="0" deleteRows="0"/>
  <dataConsolidate/>
  <mergeCells count="7">
    <mergeCell ref="Q15:S18"/>
    <mergeCell ref="S21:V21"/>
    <mergeCell ref="O21:R21"/>
    <mergeCell ref="A21:C21"/>
    <mergeCell ref="J21:L21"/>
    <mergeCell ref="M21:N21"/>
    <mergeCell ref="D21:I21"/>
  </mergeCells>
  <conditionalFormatting sqref="A24:W33">
    <cfRule type="expression" dxfId="30" priority="2">
      <formula>OR(A24="")</formula>
    </cfRule>
  </conditionalFormatting>
  <conditionalFormatting sqref="B65">
    <cfRule type="expression" dxfId="29" priority="29">
      <formula>NOT(OR(B65=50,B65=60,B65=80,B65=100,B65=120,B65=133,B65=150,B65=172,B65=200,B65=220,B65=240,B65=250))</formula>
    </cfRule>
  </conditionalFormatting>
  <conditionalFormatting sqref="C24:C33">
    <cfRule type="cellIs" dxfId="28" priority="34" operator="lessThan">
      <formula>0</formula>
    </cfRule>
  </conditionalFormatting>
  <conditionalFormatting sqref="C65">
    <cfRule type="expression" dxfId="27" priority="28">
      <formula>NOT(AND(C65&gt;=B65+150,C65&lt;=1000))</formula>
    </cfRule>
  </conditionalFormatting>
  <conditionalFormatting sqref="D24:D33">
    <cfRule type="expression" dxfId="26" priority="42">
      <formula>NOT(AND(D24&gt;=K24+150,D24&lt;=L24-60-K24-150,G24&lt;=L24-60,K24&gt;0,L24&gt;0))</formula>
    </cfRule>
  </conditionalFormatting>
  <conditionalFormatting sqref="D65">
    <cfRule type="expression" dxfId="25" priority="27">
      <formula>NOT(AND(D65&gt;=2*(B65+150),D65&lt;=1000))</formula>
    </cfRule>
  </conditionalFormatting>
  <conditionalFormatting sqref="E24:E33">
    <cfRule type="expression" dxfId="24" priority="49">
      <formula>NOT(AND(E24&gt;=2*(K24+150),E24&lt;=L24-60-2*(K24+150),G24&lt;=L24-60,K24&gt;0,L24&gt;0))</formula>
    </cfRule>
  </conditionalFormatting>
  <conditionalFormatting sqref="E65">
    <cfRule type="expression" dxfId="23" priority="26">
      <formula>NOT(AND(E65&gt;=B65+150,E65&lt;=1000))</formula>
    </cfRule>
  </conditionalFormatting>
  <conditionalFormatting sqref="F24:F33">
    <cfRule type="expression" dxfId="22" priority="30">
      <formula>NOT(AND(F24&gt;=K24+150,F24&lt;=L24-60-K24-150,G24&lt;=L24-60,K24&gt;0,L24&gt;0))</formula>
    </cfRule>
  </conditionalFormatting>
  <conditionalFormatting sqref="F65">
    <cfRule type="expression" dxfId="21" priority="25">
      <formula>NOT(AND(F65&gt;=4*(B65+150),F65&lt;=3*1000))</formula>
    </cfRule>
  </conditionalFormatting>
  <conditionalFormatting sqref="G24:G33">
    <cfRule type="expression" dxfId="20" priority="35">
      <formula>NOT(OR(AND(G24&gt;=4*(K24+150),G24&lt;=L24-60,D24&gt;0,E24&gt;0,F24&gt;0),G24=0))</formula>
    </cfRule>
  </conditionalFormatting>
  <conditionalFormatting sqref="G65">
    <cfRule type="cellIs" dxfId="19" priority="24" operator="notBetween">
      <formula>600</formula>
      <formula>1200</formula>
    </cfRule>
  </conditionalFormatting>
  <conditionalFormatting sqref="H24:I33">
    <cfRule type="cellIs" dxfId="18" priority="11" operator="notBetween">
      <formula>90</formula>
      <formula>175</formula>
    </cfRule>
  </conditionalFormatting>
  <conditionalFormatting sqref="J24:J33">
    <cfRule type="cellIs" dxfId="17" priority="31" operator="lessThan">
      <formula>2000</formula>
    </cfRule>
    <cfRule type="cellIs" dxfId="16" priority="32" operator="notBetween">
      <formula>2000</formula>
      <formula>10000</formula>
    </cfRule>
  </conditionalFormatting>
  <conditionalFormatting sqref="K24:K33">
    <cfRule type="expression" dxfId="15" priority="4">
      <formula>AND(OR(D24&gt;0,E24&gt;0,F24&gt;0),K24=0)</formula>
    </cfRule>
    <cfRule type="expression" dxfId="14" priority="17">
      <formula>OR(AND(N24="Power T",OR(K24=220)))</formula>
    </cfRule>
    <cfRule type="expression" dxfId="13" priority="18">
      <formula>OR(AND(N24="Power T",OR(K24=50)),AND(N24="Power S",OR(K24=220,K24=250)),AND(N24="Perform R",OR(K24=50,K24=220,K24=250)),AND(N24="Perform C",OR(K24=220,K24=250)))</formula>
    </cfRule>
    <cfRule type="expression" dxfId="12" priority="19">
      <formula>NOT(OR(K24=50,K24=60,K24=80,K24=100,K24=120,K24=133,K24=150,K24=172,K24=200,K24=220,K24=240,K24=250))</formula>
    </cfRule>
  </conditionalFormatting>
  <conditionalFormatting sqref="L24:L33">
    <cfRule type="expression" dxfId="11" priority="7">
      <formula>AND(OR(D24&gt;0,E24&gt;0,F24&gt;0),L24=0)</formula>
    </cfRule>
    <cfRule type="cellIs" dxfId="10" priority="46" operator="notBetween">
      <formula>600</formula>
      <formula>1200</formula>
    </cfRule>
  </conditionalFormatting>
  <conditionalFormatting sqref="M24:M33">
    <cfRule type="expression" dxfId="9" priority="15">
      <formula>NOT(OR(M24="FTV",M24=""))</formula>
    </cfRule>
  </conditionalFormatting>
  <conditionalFormatting sqref="N24:N33">
    <cfRule type="expression" dxfId="8" priority="12">
      <formula>OR(AND(N24="Power T",OR(K24=220)))</formula>
    </cfRule>
    <cfRule type="expression" dxfId="7" priority="13">
      <formula>OR(AND(N24="Power T",OR(K24=50)),AND(N24="Power S",OR(K24=220,K24=250)),AND(N24="Perform R",OR(K24=50,K24=220,K24=250)),AND(N24="Perform C",OR(K24=220,K24=250)))</formula>
    </cfRule>
    <cfRule type="expression" dxfId="6" priority="14">
      <formula>NOT(OR(N24="Power T",N24="Power S",N24="Perform R",N24="Perform C"))</formula>
    </cfRule>
  </conditionalFormatting>
  <conditionalFormatting sqref="P24:P33 T24:T33">
    <cfRule type="expression" dxfId="4" priority="23">
      <formula>NOT(OR(P24="SP 25",P24="SP 25",P24="PVDF 25",P24="PVDF 35",P24="PUR 50",P24="PVCF 150",P24="HPS 200",P24="PRISMA",P24="PRISMA ELEMENTS",P24="Inox 304",P24="Inox 316L",P24="Inox 316"))</formula>
    </cfRule>
  </conditionalFormatting>
  <conditionalFormatting sqref="R24:R33">
    <cfRule type="expression" dxfId="3" priority="44">
      <formula>NOT(OR(R24="M",R24="M8"))</formula>
    </cfRule>
  </conditionalFormatting>
  <conditionalFormatting sqref="V24:V33">
    <cfRule type="expression" dxfId="1" priority="43">
      <formula>NOT(OR(V24="S",V24="V",V24="V2",V24="G",V24="M2"))</formula>
    </cfRule>
  </conditionalFormatting>
  <conditionalFormatting sqref="Y33">
    <cfRule type="expression" dxfId="0" priority="1">
      <formula>OR(Y33="")</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howInputMessage="1" showErrorMessage="1" sqref="Y24:Y33" xr:uid="{A9DB3AB2-480D-40C3-A961-BE6DC2ED7889}">
      <formula1>"Priority A, Priority B, Priority C"</formula1>
    </dataValidation>
  </dataValidations>
  <hyperlinks>
    <hyperlink ref="B55" r:id="rId1" tooltip="Download" display="https://www.trimo-group.com/files/downloads/Trimoterm Fireproof Panels Brochure.pdf" xr:uid="{498ED35B-F9EA-4B0E-8D61-8C1FE5415A9E}"/>
    <hyperlink ref="B57" r:id="rId2" display="pack" xr:uid="{97EF4DED-8090-48FB-BCF2-D6685D9C41B1}"/>
    <hyperlink ref="B53" r:id="rId3" tooltip="Download" display="https://www.trimo-group.com/files/downloads/Trimoterm Technical Specification.pdf" xr:uid="{0B457A3F-5DC9-4868-A91B-F42D876ED03F}"/>
    <hyperlink ref="B54" r:id="rId4" xr:uid="{73856283-A1AA-4AB8-921A-92F45C001D3F}"/>
  </hyperlinks>
  <pageMargins left="0.39370078740157483" right="0.39370078740157483" top="0.39370078740157483" bottom="0.39370078740157483" header="0.31496062992125984" footer="0.31496062992125984"/>
  <pageSetup paperSize="9" scale="44" pageOrder="overThenDown" orientation="landscape" r:id="rId5"/>
  <ignoredErrors>
    <ignoredError sqref="A2:B2 A19:XFD20 A15:P15 T15:XFD15 A16:P16 T16:XFD18 A41:XFD41 B40:J40 L40:XFD40 A52 A50:J50 L50:XFD50 A4:XFD4 A3:B3 D3 F3:XFD3 A56 A53 C53:XFD53 A54 C54:XFD54 A55 C55:XFD55 A58:XFD59 A57 C57:XFD57 A39:XFD39 B38:XFD38 A49 A45 D45:XFD45 A46 D46:XFD46 A47 D47:XFD47 A48 D48:XFD48 D49:XFD49 A44:XFD44 B42:XFD42 A1:B1 D1:XFD1 A10:XFD11 B5:XFD5 B6:XFD6 B7:XFD7 B8:XFD8 B9:XFD9 B14:XFD14 B12:XFD12 B13:XFD13 A18:P18 B17:P17 A22:XFD22 B21:C21 K21:L21 N21 A35:XFD37 P21:R21 T21:V21 Z21:XFD21 Z23:XFD23 A24:L24 N24:XFD24 A25:L25 N25:XFD25 A26:L26 N26:XFD26 A27:L27 N27:XFD27 A28:L28 N28:XFD28 A29:L29 N29:XFD29 A30:L30 N30:XFD30 A31:L31 N31:XFD31 A32:L32 N32:XFD32 C33:L33 O33 S33 X33 Z33:XFD33 A34:V34 X34:XFD34 B43:XFD43 B51:XFD51 E21:I21 A65:XFD65 A64 H64:XFD64 A68:XFD1048576 A66 C66:XFD66 A67 C67:XFD67 D2:XFD2 A61:XFD61 B60:XFD60 A63:XFD63 B62:XFD62 C52:XFD52 C56:XFD56"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9"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sheetPr codeName="Sheet9"/>
  <dimension ref="A1:H50"/>
  <sheetViews>
    <sheetView topLeftCell="A34" workbookViewId="0">
      <selection activeCell="H52" sqref="H52"/>
    </sheetView>
  </sheetViews>
  <sheetFormatPr defaultRowHeight="14.25" x14ac:dyDescent="0.2"/>
  <cols>
    <col min="1" max="1" width="18.875" customWidth="1"/>
    <col min="4" max="4" width="19.125" customWidth="1"/>
    <col min="5" max="5" width="25.625" customWidth="1"/>
  </cols>
  <sheetData>
    <row r="1" spans="1:5" x14ac:dyDescent="0.2">
      <c r="A1" t="s">
        <v>134</v>
      </c>
    </row>
    <row r="2" spans="1:5" ht="19.5" customHeight="1" thickBot="1" x14ac:dyDescent="0.25">
      <c r="A2">
        <v>0.45</v>
      </c>
      <c r="D2" t="s">
        <v>200</v>
      </c>
    </row>
    <row r="3" spans="1:5" ht="19.5" customHeight="1" thickBot="1" x14ac:dyDescent="0.25">
      <c r="A3">
        <v>0.5</v>
      </c>
      <c r="D3" s="91" t="s">
        <v>135</v>
      </c>
      <c r="E3" s="92" t="s">
        <v>42</v>
      </c>
    </row>
    <row r="4" spans="1:5" ht="19.5" customHeight="1" thickBot="1" x14ac:dyDescent="0.25">
      <c r="A4">
        <v>0.55000000000000004</v>
      </c>
      <c r="D4" s="91" t="s">
        <v>37</v>
      </c>
      <c r="E4" s="92" t="s">
        <v>43</v>
      </c>
    </row>
    <row r="5" spans="1:5" ht="19.5" customHeight="1" thickBot="1" x14ac:dyDescent="0.25">
      <c r="A5">
        <v>0.6</v>
      </c>
      <c r="D5" s="91" t="s">
        <v>38</v>
      </c>
      <c r="E5" s="92" t="s">
        <v>136</v>
      </c>
    </row>
    <row r="6" spans="1:5" ht="19.5" customHeight="1" thickBot="1" x14ac:dyDescent="0.25">
      <c r="A6">
        <v>0.63</v>
      </c>
      <c r="D6" s="91" t="s">
        <v>39</v>
      </c>
      <c r="E6" s="92" t="s">
        <v>34</v>
      </c>
    </row>
    <row r="7" spans="1:5" ht="19.5" customHeight="1" thickBot="1" x14ac:dyDescent="0.25">
      <c r="A7">
        <v>0.65</v>
      </c>
      <c r="D7" s="91" t="s">
        <v>40</v>
      </c>
      <c r="E7" s="92" t="s">
        <v>137</v>
      </c>
    </row>
    <row r="8" spans="1:5" ht="19.5" customHeight="1" thickBot="1" x14ac:dyDescent="0.25">
      <c r="A8">
        <v>0.67500000000000004</v>
      </c>
      <c r="D8" s="91" t="s">
        <v>41</v>
      </c>
      <c r="E8" s="92" t="s">
        <v>138</v>
      </c>
    </row>
    <row r="9" spans="1:5" ht="19.5" customHeight="1" x14ac:dyDescent="0.2">
      <c r="A9">
        <v>0.7</v>
      </c>
    </row>
    <row r="10" spans="1:5" ht="19.5" customHeight="1" thickBot="1" x14ac:dyDescent="0.25">
      <c r="A10">
        <v>0.75</v>
      </c>
      <c r="D10" t="s">
        <v>201</v>
      </c>
    </row>
    <row r="11" spans="1:5" ht="19.5" customHeight="1" thickBot="1" x14ac:dyDescent="0.25">
      <c r="A11">
        <v>0.8</v>
      </c>
      <c r="D11" s="91" t="s">
        <v>135</v>
      </c>
      <c r="E11" s="92" t="s">
        <v>42</v>
      </c>
    </row>
    <row r="12" spans="1:5" ht="19.5" customHeight="1" thickBot="1" x14ac:dyDescent="0.25">
      <c r="D12" s="91" t="s">
        <v>139</v>
      </c>
      <c r="E12" s="92" t="s">
        <v>45</v>
      </c>
    </row>
    <row r="13" spans="1:5" ht="19.5" customHeight="1" thickBot="1" x14ac:dyDescent="0.25">
      <c r="D13" s="91" t="s">
        <v>44</v>
      </c>
      <c r="E13" s="92" t="s">
        <v>136</v>
      </c>
    </row>
    <row r="14" spans="1:5" ht="19.5" customHeight="1" thickBot="1" x14ac:dyDescent="0.25">
      <c r="D14" s="91" t="s">
        <v>46</v>
      </c>
      <c r="E14" s="92" t="s">
        <v>49</v>
      </c>
    </row>
    <row r="15" spans="1:5" ht="19.5" customHeight="1" thickBot="1" x14ac:dyDescent="0.25">
      <c r="D15" s="91" t="s">
        <v>47</v>
      </c>
      <c r="E15" s="92" t="s">
        <v>34</v>
      </c>
    </row>
    <row r="16" spans="1:5" ht="19.5" customHeight="1" thickBot="1" x14ac:dyDescent="0.25">
      <c r="D16" s="91" t="s">
        <v>48</v>
      </c>
      <c r="E16" s="92" t="s">
        <v>137</v>
      </c>
    </row>
    <row r="17" spans="4:5" ht="19.5" customHeight="1" x14ac:dyDescent="0.2"/>
    <row r="18" spans="4:5" ht="19.5" customHeight="1" thickBot="1" x14ac:dyDescent="0.25">
      <c r="D18" t="s">
        <v>202</v>
      </c>
    </row>
    <row r="19" spans="4:5" ht="19.5" customHeight="1" thickBot="1" x14ac:dyDescent="0.25">
      <c r="D19" s="91" t="s">
        <v>135</v>
      </c>
      <c r="E19" s="92" t="s">
        <v>33</v>
      </c>
    </row>
    <row r="20" spans="4:5" ht="19.5" customHeight="1" thickBot="1" x14ac:dyDescent="0.25">
      <c r="D20" s="91" t="s">
        <v>140</v>
      </c>
      <c r="E20" s="92" t="s">
        <v>141</v>
      </c>
    </row>
    <row r="21" spans="4:5" ht="19.5" customHeight="1" thickBot="1" x14ac:dyDescent="0.25">
      <c r="D21" s="91" t="s">
        <v>30</v>
      </c>
      <c r="E21" s="92" t="s">
        <v>34</v>
      </c>
    </row>
    <row r="22" spans="4:5" ht="19.5" customHeight="1" thickBot="1" x14ac:dyDescent="0.25">
      <c r="D22" s="91" t="s">
        <v>40</v>
      </c>
      <c r="E22" s="92" t="s">
        <v>35</v>
      </c>
    </row>
    <row r="23" spans="4:5" ht="19.5" customHeight="1" thickBot="1" x14ac:dyDescent="0.25">
      <c r="D23" s="91" t="s">
        <v>31</v>
      </c>
      <c r="E23" s="92" t="s">
        <v>43</v>
      </c>
    </row>
    <row r="24" spans="4:5" ht="19.5" customHeight="1" thickBot="1" x14ac:dyDescent="0.25">
      <c r="D24" s="91" t="s">
        <v>32</v>
      </c>
      <c r="E24" s="92" t="s">
        <v>36</v>
      </c>
    </row>
    <row r="25" spans="4:5" ht="19.5" customHeight="1" x14ac:dyDescent="0.2"/>
    <row r="26" spans="4:5" ht="19.5" customHeight="1" thickBot="1" x14ac:dyDescent="0.25">
      <c r="D26" t="s">
        <v>203</v>
      </c>
    </row>
    <row r="27" spans="4:5" ht="19.5" customHeight="1" thickBot="1" x14ac:dyDescent="0.25">
      <c r="D27" s="91" t="s">
        <v>135</v>
      </c>
      <c r="E27" s="92" t="s">
        <v>33</v>
      </c>
    </row>
    <row r="28" spans="4:5" ht="19.5" customHeight="1" thickBot="1" x14ac:dyDescent="0.25">
      <c r="D28" s="91" t="s">
        <v>140</v>
      </c>
      <c r="E28" s="92" t="s">
        <v>141</v>
      </c>
    </row>
    <row r="29" spans="4:5" ht="19.5" customHeight="1" thickBot="1" x14ac:dyDescent="0.25">
      <c r="D29" s="91" t="s">
        <v>30</v>
      </c>
      <c r="E29" s="92" t="s">
        <v>34</v>
      </c>
    </row>
    <row r="30" spans="4:5" ht="19.5" customHeight="1" thickBot="1" x14ac:dyDescent="0.25">
      <c r="D30" s="91" t="s">
        <v>40</v>
      </c>
      <c r="E30" s="92" t="s">
        <v>52</v>
      </c>
    </row>
    <row r="31" spans="4:5" ht="19.5" customHeight="1" thickBot="1" x14ac:dyDescent="0.25">
      <c r="D31" s="91" t="s">
        <v>50</v>
      </c>
      <c r="E31" s="92" t="s">
        <v>51</v>
      </c>
    </row>
    <row r="32" spans="4:5" ht="19.5" customHeight="1" x14ac:dyDescent="0.2"/>
    <row r="33" spans="4:5" ht="19.5" customHeight="1" thickBot="1" x14ac:dyDescent="0.25">
      <c r="D33" t="s">
        <v>196</v>
      </c>
    </row>
    <row r="34" spans="4:5" ht="19.5" customHeight="1" thickBot="1" x14ac:dyDescent="0.25">
      <c r="D34" s="91" t="s">
        <v>135</v>
      </c>
      <c r="E34" s="92" t="s">
        <v>42</v>
      </c>
    </row>
    <row r="35" spans="4:5" ht="19.5" customHeight="1" thickBot="1" x14ac:dyDescent="0.25">
      <c r="D35" s="91" t="s">
        <v>53</v>
      </c>
      <c r="E35" s="92" t="s">
        <v>142</v>
      </c>
    </row>
    <row r="36" spans="4:5" ht="19.5" customHeight="1" thickBot="1" x14ac:dyDescent="0.25">
      <c r="D36" s="91" t="s">
        <v>54</v>
      </c>
      <c r="E36" s="92" t="s">
        <v>143</v>
      </c>
    </row>
    <row r="37" spans="4:5" ht="19.5" customHeight="1" thickBot="1" x14ac:dyDescent="0.25">
      <c r="D37" s="91" t="s">
        <v>38</v>
      </c>
      <c r="E37" s="92" t="s">
        <v>36</v>
      </c>
    </row>
    <row r="38" spans="4:5" ht="19.5" customHeight="1" thickBot="1" x14ac:dyDescent="0.25">
      <c r="D38" s="91" t="s">
        <v>30</v>
      </c>
      <c r="E38" s="92" t="s">
        <v>34</v>
      </c>
    </row>
    <row r="39" spans="4:5" ht="19.5" customHeight="1" thickBot="1" x14ac:dyDescent="0.25">
      <c r="D39" s="91" t="s">
        <v>40</v>
      </c>
      <c r="E39" s="92" t="s">
        <v>35</v>
      </c>
    </row>
    <row r="40" spans="4:5" ht="19.5" customHeight="1" x14ac:dyDescent="0.2"/>
    <row r="41" spans="4:5" ht="19.5" customHeight="1" thickBot="1" x14ac:dyDescent="0.25">
      <c r="D41" t="s">
        <v>198</v>
      </c>
    </row>
    <row r="42" spans="4:5" ht="19.5" customHeight="1" thickBot="1" x14ac:dyDescent="0.25">
      <c r="D42" s="91" t="s">
        <v>135</v>
      </c>
      <c r="E42" s="92" t="s">
        <v>55</v>
      </c>
    </row>
    <row r="43" spans="4:5" ht="19.5" customHeight="1" thickBot="1" x14ac:dyDescent="0.25">
      <c r="D43" s="91" t="s">
        <v>54</v>
      </c>
      <c r="E43" s="92" t="s">
        <v>143</v>
      </c>
    </row>
    <row r="44" spans="4:5" ht="19.5" customHeight="1" thickBot="1" x14ac:dyDescent="0.25">
      <c r="D44" s="91" t="s">
        <v>44</v>
      </c>
      <c r="E44" s="92" t="s">
        <v>36</v>
      </c>
    </row>
    <row r="45" spans="4:5" ht="19.5" customHeight="1" thickBot="1" x14ac:dyDescent="0.25">
      <c r="D45" s="91" t="s">
        <v>53</v>
      </c>
      <c r="E45" s="92" t="s">
        <v>144</v>
      </c>
    </row>
    <row r="46" spans="4:5" ht="19.5" customHeight="1" thickBot="1" x14ac:dyDescent="0.25">
      <c r="D46" s="91" t="s">
        <v>46</v>
      </c>
      <c r="E46" s="92" t="s">
        <v>49</v>
      </c>
    </row>
    <row r="47" spans="4:5" ht="19.5" customHeight="1" thickBot="1" x14ac:dyDescent="0.25">
      <c r="D47" s="91" t="s">
        <v>56</v>
      </c>
      <c r="E47" s="92" t="s">
        <v>57</v>
      </c>
    </row>
    <row r="48" spans="4:5" ht="19.5" customHeight="1" x14ac:dyDescent="0.2"/>
    <row r="49" spans="4:8" x14ac:dyDescent="0.2">
      <c r="D49" s="127" t="s">
        <v>179</v>
      </c>
      <c r="E49" s="126" t="s">
        <v>179</v>
      </c>
      <c r="G49" s="128" t="s">
        <v>179</v>
      </c>
      <c r="H49" s="126"/>
    </row>
    <row r="50" spans="4:8" x14ac:dyDescent="0.2">
      <c r="D50" s="127" t="s">
        <v>180</v>
      </c>
      <c r="E50" s="126" t="s">
        <v>184</v>
      </c>
      <c r="G50" s="128" t="s">
        <v>184</v>
      </c>
      <c r="H50" s="12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8</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Props1.xml><?xml version="1.0" encoding="utf-8"?>
<ds:datastoreItem xmlns:ds="http://schemas.openxmlformats.org/officeDocument/2006/customXml" ds:itemID="{1540E6AA-45DF-45BB-AD98-CA5051A56AC2}"/>
</file>

<file path=customXml/itemProps2.xml><?xml version="1.0" encoding="utf-8"?>
<ds:datastoreItem xmlns:ds="http://schemas.openxmlformats.org/officeDocument/2006/customXml" ds:itemID="{49515CDC-0F31-4C96-B20D-30D16BA49027}">
  <ds:schemaRefs>
    <ds:schemaRef ds:uri="http://schemas.microsoft.com/sharepoint/v3/contenttype/forms"/>
  </ds:schemaRefs>
</ds:datastoreItem>
</file>

<file path=customXml/itemProps3.xml><?xml version="1.0" encoding="utf-8"?>
<ds:datastoreItem xmlns:ds="http://schemas.openxmlformats.org/officeDocument/2006/customXml" ds:itemID="{06296348-CC58-45FD-A1D0-23F6C2BCE7A3}">
  <ds:schemaRefs>
    <ds:schemaRef ds:uri="http://schemas.microsoft.com/office/2006/metadata/properties"/>
    <ds:schemaRef ds:uri="http://www.w3.org/XML/1998/namespace"/>
    <ds:schemaRef ds:uri="http://schemas.microsoft.com/office/2006/documentManagement/types"/>
    <ds:schemaRef ds:uri="http://purl.org/dc/elements/1.1/"/>
    <ds:schemaRef ds:uri="7c683f54-c96c-431a-8ee9-ffc9d4834477"/>
    <ds:schemaRef ds:uri="http://purl.org/dc/terms/"/>
    <ds:schemaRef ds:uri="414a4976-b983-4402-a70a-0a53c0b6b294"/>
    <ds:schemaRef ds:uri="http://schemas.openxmlformats.org/package/2006/metadata/core-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Instructions</vt:lpstr>
      <vt:lpstr>Panneau FTV</vt:lpstr>
      <vt:lpstr>Angle L vif FTV (hor.)</vt:lpstr>
      <vt:lpstr>Angle U vif FTV (hor.)</vt:lpstr>
      <vt:lpstr>Angle L FTV (long.)_Découpe</vt:lpstr>
      <vt:lpstr>Angle L FTV (long.)_Complet</vt:lpstr>
      <vt:lpstr>Angle L arrondi FTV (long.)</vt:lpstr>
      <vt:lpstr>Angle U arrondi FTV (long.)</vt:lpstr>
      <vt:lpstr>List_Values</vt:lpstr>
      <vt:lpstr>Updates</vt:lpstr>
      <vt:lpstr>'Angle L arrondi FTV (long.)'!Print_Area</vt:lpstr>
      <vt:lpstr>'Angle L FTV (long.)_Complet'!Print_Area</vt:lpstr>
      <vt:lpstr>'Angle L FTV (long.)_Découpe'!Print_Area</vt:lpstr>
      <vt:lpstr>'Angle L vif FTV (hor.)'!Print_Area</vt:lpstr>
      <vt:lpstr>'Angle U arrondi FTV (long.)'!Print_Area</vt:lpstr>
      <vt:lpstr>'Angle U vif FTV (hor.)'!Print_Area</vt:lpstr>
      <vt:lpstr>'Panneau FTV'!Print_Area</vt:lpstr>
      <vt:lpstr>'Angle L vif FTV (hor.)'!Print_Titles</vt:lpstr>
      <vt:lpstr>'Panneau FTV'!Print_Titles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 Cutting List</dc:title>
  <dc:creator>Šantavec Miha</dc:creator>
  <cp:keywords>insulated panel, sandwich panel, fireproof panel</cp:keywords>
  <cp:lastModifiedBy>Matej Jereb</cp:lastModifiedBy>
  <cp:lastPrinted>2026-04-30T06:10:29Z</cp:lastPrinted>
  <dcterms:created xsi:type="dcterms:W3CDTF">2022-02-01T10:32:30Z</dcterms:created>
  <dcterms:modified xsi:type="dcterms:W3CDTF">2026-05-26T10:19:39Z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